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okawa\Documents\ユーザホーム\lecture\ls\m\"/>
    </mc:Choice>
  </mc:AlternateContent>
  <xr:revisionPtr revIDLastSave="0" documentId="13_ncr:40009_{9D0C6FBF-A19E-4D58-9E92-E7CB924A0659}" xr6:coauthVersionLast="41" xr6:coauthVersionMax="41" xr10:uidLastSave="{00000000-0000-0000-0000-000000000000}"/>
  <bookViews>
    <workbookView xWindow="-120" yWindow="-120" windowWidth="19440" windowHeight="15000"/>
  </bookViews>
  <sheets>
    <sheet name="経済指標" sheetId="1" r:id="rId1"/>
    <sheet name="式（1）" sheetId="5" r:id="rId2"/>
    <sheet name="式（2）" sheetId="6" r:id="rId3"/>
    <sheet name="課題" sheetId="7" r:id="rId4"/>
    <sheet name="その他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6" l="1"/>
  <c r="G30" i="6"/>
  <c r="H30" i="5"/>
  <c r="G30" i="5"/>
  <c r="C15" i="7"/>
  <c r="D15" i="7"/>
  <c r="E16" i="7"/>
  <c r="E17" i="7"/>
  <c r="E18" i="7"/>
  <c r="E19" i="7"/>
  <c r="E15" i="7"/>
  <c r="D30" i="6"/>
  <c r="D31" i="6"/>
  <c r="C21" i="6"/>
  <c r="C22" i="6"/>
  <c r="C23" i="6"/>
  <c r="C24" i="6"/>
  <c r="C25" i="6"/>
  <c r="C26" i="6"/>
  <c r="C27" i="6"/>
  <c r="C28" i="6"/>
  <c r="C29" i="6"/>
  <c r="C20" i="6"/>
  <c r="D31" i="5"/>
  <c r="F29" i="5"/>
  <c r="C31" i="5"/>
  <c r="E29" i="5"/>
  <c r="D30" i="5"/>
  <c r="C30" i="5"/>
  <c r="G36" i="4"/>
  <c r="G35" i="4"/>
  <c r="D121" i="4"/>
  <c r="D122" i="4"/>
  <c r="C121" i="4"/>
  <c r="C122" i="4"/>
  <c r="G20" i="4"/>
  <c r="G21" i="4"/>
  <c r="G22" i="4"/>
  <c r="G23" i="4"/>
  <c r="G24" i="4"/>
  <c r="G25" i="4"/>
  <c r="G26" i="4"/>
  <c r="G27" i="4"/>
  <c r="G28" i="4"/>
  <c r="G19" i="4"/>
  <c r="G29" i="5"/>
  <c r="H29" i="5"/>
  <c r="E23" i="6"/>
  <c r="E24" i="6"/>
  <c r="E20" i="6"/>
  <c r="E112" i="4"/>
  <c r="E120" i="4"/>
  <c r="E111" i="4"/>
  <c r="E113" i="4"/>
  <c r="E110" i="4"/>
  <c r="E114" i="4"/>
  <c r="E115" i="4"/>
  <c r="E116" i="4"/>
  <c r="E119" i="4"/>
  <c r="E117" i="4"/>
  <c r="E118" i="4"/>
  <c r="F115" i="4"/>
  <c r="F113" i="4"/>
  <c r="F116" i="4"/>
  <c r="F114" i="4"/>
  <c r="F117" i="4"/>
  <c r="F118" i="4"/>
  <c r="F111" i="4"/>
  <c r="F119" i="4"/>
  <c r="F110" i="4"/>
  <c r="F112" i="4"/>
  <c r="F120" i="4"/>
  <c r="E28" i="6"/>
  <c r="F21" i="6"/>
  <c r="F29" i="6"/>
  <c r="F24" i="6"/>
  <c r="F20" i="6"/>
  <c r="F27" i="6"/>
  <c r="F22" i="6"/>
  <c r="F23" i="6"/>
  <c r="F25" i="6"/>
  <c r="F28" i="6"/>
  <c r="F26" i="6"/>
  <c r="E27" i="6"/>
  <c r="E25" i="6"/>
  <c r="F22" i="5"/>
  <c r="E19" i="5"/>
  <c r="E23" i="5"/>
  <c r="E27" i="5"/>
  <c r="C30" i="6"/>
  <c r="C31" i="6"/>
  <c r="E22" i="5"/>
  <c r="F19" i="5"/>
  <c r="F23" i="5"/>
  <c r="F27" i="5"/>
  <c r="F15" i="7"/>
  <c r="E26" i="5"/>
  <c r="E20" i="5"/>
  <c r="E24" i="5"/>
  <c r="E28" i="5"/>
  <c r="F20" i="5"/>
  <c r="F24" i="5"/>
  <c r="F28" i="5"/>
  <c r="C16" i="7"/>
  <c r="F26" i="5"/>
  <c r="E21" i="5"/>
  <c r="E25" i="5"/>
  <c r="F21" i="5"/>
  <c r="F25" i="5"/>
  <c r="H21" i="5"/>
  <c r="G21" i="5"/>
  <c r="H120" i="4"/>
  <c r="G120" i="4"/>
  <c r="H26" i="5"/>
  <c r="G26" i="5"/>
  <c r="G23" i="5"/>
  <c r="H23" i="5"/>
  <c r="G119" i="4"/>
  <c r="H119" i="4"/>
  <c r="H112" i="4"/>
  <c r="G112" i="4"/>
  <c r="G117" i="4"/>
  <c r="H117" i="4"/>
  <c r="F16" i="7"/>
  <c r="C17" i="7"/>
  <c r="D16" i="7"/>
  <c r="G19" i="5"/>
  <c r="H19" i="5"/>
  <c r="H28" i="6"/>
  <c r="G28" i="6"/>
  <c r="G116" i="4"/>
  <c r="H116" i="4"/>
  <c r="H20" i="6"/>
  <c r="G20" i="6"/>
  <c r="H115" i="4"/>
  <c r="G115" i="4"/>
  <c r="H24" i="6"/>
  <c r="G24" i="6"/>
  <c r="G114" i="4"/>
  <c r="H114" i="4"/>
  <c r="H23" i="6"/>
  <c r="G23" i="6"/>
  <c r="G25" i="6"/>
  <c r="H25" i="6"/>
  <c r="G110" i="4"/>
  <c r="H110" i="4"/>
  <c r="H20" i="5"/>
  <c r="G20" i="5"/>
  <c r="H28" i="5"/>
  <c r="G28" i="5"/>
  <c r="H22" i="5"/>
  <c r="G22" i="5"/>
  <c r="G27" i="6"/>
  <c r="H27" i="6"/>
  <c r="H113" i="4"/>
  <c r="G113" i="4"/>
  <c r="H27" i="5"/>
  <c r="G27" i="5"/>
  <c r="G25" i="5"/>
  <c r="H25" i="5"/>
  <c r="H24" i="5"/>
  <c r="G24" i="5"/>
  <c r="E21" i="6"/>
  <c r="E26" i="6"/>
  <c r="E29" i="6"/>
  <c r="H118" i="4"/>
  <c r="G118" i="4"/>
  <c r="H111" i="4"/>
  <c r="G111" i="4"/>
  <c r="E22" i="6"/>
  <c r="H29" i="6"/>
  <c r="G29" i="6"/>
  <c r="H26" i="6"/>
  <c r="G26" i="6"/>
  <c r="H21" i="6"/>
  <c r="G21" i="6"/>
  <c r="H121" i="4"/>
  <c r="E124" i="4"/>
  <c r="E125" i="4"/>
  <c r="F17" i="7"/>
  <c r="C18" i="7"/>
  <c r="D17" i="7"/>
  <c r="H22" i="6"/>
  <c r="G22" i="6"/>
  <c r="G121" i="4"/>
  <c r="I13" i="6"/>
  <c r="I14" i="6"/>
  <c r="I13" i="5"/>
  <c r="I14" i="5"/>
  <c r="D18" i="7"/>
  <c r="F18" i="7"/>
  <c r="C19" i="7"/>
  <c r="D19" i="7"/>
  <c r="F19" i="7"/>
</calcChain>
</file>

<file path=xl/comments1.xml><?xml version="1.0" encoding="utf-8"?>
<comments xmlns="http://schemas.openxmlformats.org/spreadsheetml/2006/main">
  <authors>
    <author xml:space="preserve"> 黒川久幸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黒川久幸:</t>
        </r>
        <r>
          <rPr>
            <sz val="9"/>
            <color indexed="81"/>
            <rFont val="ＭＳ Ｐゴシック"/>
            <family val="3"/>
            <charset val="128"/>
          </rPr>
          <t xml:space="preserve">
式(4)より求める。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黒川久幸:
</t>
        </r>
        <r>
          <rPr>
            <sz val="9"/>
            <color indexed="81"/>
            <rFont val="ＭＳ Ｐゴシック"/>
            <family val="3"/>
            <charset val="128"/>
          </rPr>
          <t>式(1)より求める。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黒川久幸:</t>
        </r>
        <r>
          <rPr>
            <sz val="9"/>
            <color indexed="81"/>
            <rFont val="ＭＳ Ｐゴシック"/>
            <family val="3"/>
            <charset val="128"/>
          </rPr>
          <t xml:space="preserve">
前年度の値に、1.04倍して求める。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黒川久幸:</t>
        </r>
        <r>
          <rPr>
            <sz val="9"/>
            <color indexed="81"/>
            <rFont val="ＭＳ Ｐゴシック"/>
            <family val="3"/>
            <charset val="128"/>
          </rPr>
          <t xml:space="preserve">
式(2)より求める。</t>
        </r>
      </text>
    </comment>
  </commentList>
</comments>
</file>

<file path=xl/sharedStrings.xml><?xml version="1.0" encoding="utf-8"?>
<sst xmlns="http://schemas.openxmlformats.org/spreadsheetml/2006/main" count="144" uniqueCount="76">
  <si>
    <t>年</t>
    <rPh sb="0" eb="1">
      <t>ネン</t>
    </rPh>
    <phoneticPr fontId="2"/>
  </si>
  <si>
    <t>単位：兆円</t>
    <rPh sb="0" eb="2">
      <t>タンイ</t>
    </rPh>
    <rPh sb="3" eb="5">
      <t>チョウエン</t>
    </rPh>
    <phoneticPr fontId="2"/>
  </si>
  <si>
    <t>国民所得
Y</t>
    <rPh sb="0" eb="2">
      <t>コクミン</t>
    </rPh>
    <rPh sb="2" eb="4">
      <t>ショトク</t>
    </rPh>
    <phoneticPr fontId="2"/>
  </si>
  <si>
    <t>民間消費
C</t>
    <rPh sb="0" eb="2">
      <t>ミンカン</t>
    </rPh>
    <rPh sb="2" eb="4">
      <t>ショウヒ</t>
    </rPh>
    <phoneticPr fontId="2"/>
  </si>
  <si>
    <t>政府消費
G</t>
    <rPh sb="0" eb="2">
      <t>セイフ</t>
    </rPh>
    <rPh sb="2" eb="4">
      <t>ショウヒ</t>
    </rPh>
    <phoneticPr fontId="2"/>
  </si>
  <si>
    <t>投資(資本形成)
I</t>
    <rPh sb="0" eb="2">
      <t>トウシ</t>
    </rPh>
    <rPh sb="3" eb="5">
      <t>シホン</t>
    </rPh>
    <rPh sb="5" eb="7">
      <t>ケイセイ</t>
    </rPh>
    <phoneticPr fontId="2"/>
  </si>
  <si>
    <t>C</t>
    <phoneticPr fontId="2"/>
  </si>
  <si>
    <t>Y</t>
  </si>
  <si>
    <t>Y</t>
    <phoneticPr fontId="2"/>
  </si>
  <si>
    <t>I</t>
    <phoneticPr fontId="2"/>
  </si>
  <si>
    <t>Yt</t>
    <phoneticPr fontId="2"/>
  </si>
  <si>
    <t>Yt-1</t>
    <phoneticPr fontId="2"/>
  </si>
  <si>
    <t>Yt-Yt-1</t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</si>
  <si>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</si>
  <si>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</si>
  <si>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</si>
  <si>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</si>
  <si>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</si>
  <si>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</si>
  <si>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</si>
  <si>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</si>
  <si>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</si>
  <si>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</si>
  <si>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</si>
  <si>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</si>
  <si>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</si>
  <si>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</si>
  <si>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</si>
  <si>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</si>
  <si>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</si>
  <si>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</si>
  <si>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</si>
  <si>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</si>
  <si>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</si>
  <si>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</si>
  <si>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</si>
  <si>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</si>
  <si>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残差出力</t>
  </si>
  <si>
    <t>観測値</t>
  </si>
  <si>
    <t>予測値 : C</t>
  </si>
  <si>
    <t>X 値 1</t>
  </si>
  <si>
    <t>予測値 : Y</t>
  </si>
  <si>
    <t>b2</t>
  </si>
  <si>
    <t>b2</t>
    <phoneticPr fontId="2"/>
  </si>
  <si>
    <t>b1</t>
  </si>
  <si>
    <t>b1</t>
    <phoneticPr fontId="2"/>
  </si>
  <si>
    <t>最小二乗法</t>
    <rPh sb="0" eb="2">
      <t>サイショウ</t>
    </rPh>
    <rPh sb="2" eb="5">
      <t>ジジョウホウ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</si>
  <si>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</si>
  <si>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</si>
  <si>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Xi</t>
    <phoneticPr fontId="2"/>
  </si>
  <si>
    <t>Yi</t>
    <phoneticPr fontId="2"/>
  </si>
  <si>
    <t>Xi-X</t>
    <phoneticPr fontId="2"/>
  </si>
  <si>
    <t>Yi-Y</t>
    <phoneticPr fontId="2"/>
  </si>
  <si>
    <t>(Xi-X)2</t>
    <phoneticPr fontId="2"/>
  </si>
  <si>
    <t>(Xi-X)(Yi-Y)</t>
    <phoneticPr fontId="2"/>
  </si>
  <si>
    <t>回帰係数</t>
    <rPh sb="0" eb="2">
      <t>カイキ</t>
    </rPh>
    <rPh sb="2" eb="4">
      <t>ケイスウ</t>
    </rPh>
    <phoneticPr fontId="2"/>
  </si>
  <si>
    <t>式(1)の係数</t>
    <rPh sb="0" eb="1">
      <t>シキ</t>
    </rPh>
    <rPh sb="5" eb="7">
      <t>ケイスウ</t>
    </rPh>
    <phoneticPr fontId="2"/>
  </si>
  <si>
    <t>β2</t>
    <phoneticPr fontId="2"/>
  </si>
  <si>
    <t>β1</t>
  </si>
  <si>
    <t>β1</t>
    <phoneticPr fontId="2"/>
  </si>
  <si>
    <t>α1</t>
  </si>
  <si>
    <t>α1</t>
    <phoneticPr fontId="2"/>
  </si>
  <si>
    <t>α0</t>
  </si>
  <si>
    <t>α0</t>
    <phoneticPr fontId="2"/>
  </si>
  <si>
    <t>β2</t>
    <phoneticPr fontId="2"/>
  </si>
  <si>
    <t>β1</t>
    <phoneticPr fontId="2"/>
  </si>
  <si>
    <t>Xi</t>
    <phoneticPr fontId="2"/>
  </si>
  <si>
    <t>Yi</t>
    <phoneticPr fontId="2"/>
  </si>
  <si>
    <t>Xi-X</t>
    <phoneticPr fontId="2"/>
  </si>
  <si>
    <t>Yi-Y</t>
    <phoneticPr fontId="2"/>
  </si>
  <si>
    <t>(Xi-X)2</t>
    <phoneticPr fontId="2"/>
  </si>
  <si>
    <t>(Xi-X)(Yi-Y)</t>
    <phoneticPr fontId="2"/>
  </si>
  <si>
    <t>Yt-Yt-1</t>
    <phoneticPr fontId="2"/>
  </si>
  <si>
    <t>式(2)の係数</t>
    <rPh sb="0" eb="1">
      <t>シキ</t>
    </rPh>
    <rPh sb="5" eb="7">
      <t>ケイスウ</t>
    </rPh>
    <phoneticPr fontId="2"/>
  </si>
  <si>
    <t>β0</t>
  </si>
  <si>
    <t>β0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</si>
</sst>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_ "/>
    <numFmt numFmtId="180" formatCode="0.0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177" fontId="3" fillId="2" borderId="9" xfId="0" applyNumberFormat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180" fontId="3" fillId="0" borderId="5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180" fontId="3" fillId="0" borderId="8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77" fontId="3" fillId="0" borderId="13" xfId="0" applyNumberFormat="1" applyFont="1" applyBorder="1">
      <alignment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Y 観測値グラフ</a:t>
            </a:r>
          </a:p>
        </c:rich>
      </c:tx>
      <c:layout>
        <c:manualLayout>
          <c:xMode val="edge"/>
          <c:yMode val="edge"/>
          <c:x val="0.3842602313599689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634443798927"/>
          <c:y val="0.17816141949931388"/>
          <c:w val="0.4490750892358607"/>
          <c:h val="0.62356496824759855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9910814649214871"/>
                  <c:y val="-0.1996520991025284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その他!$D$18:$D$28</c:f>
              <c:numCache>
                <c:formatCode>0.0_ </c:formatCode>
                <c:ptCount val="11"/>
                <c:pt idx="0">
                  <c:v>442.9</c:v>
                </c:pt>
                <c:pt idx="1">
                  <c:v>471.3</c:v>
                </c:pt>
                <c:pt idx="2">
                  <c:v>484.5</c:v>
                </c:pt>
                <c:pt idx="3">
                  <c:v>488.4</c:v>
                </c:pt>
                <c:pt idx="4">
                  <c:v>493.8</c:v>
                </c:pt>
                <c:pt idx="5">
                  <c:v>500.8</c:v>
                </c:pt>
                <c:pt idx="6">
                  <c:v>515.5</c:v>
                </c:pt>
                <c:pt idx="7">
                  <c:v>527.70000000000005</c:v>
                </c:pt>
                <c:pt idx="8">
                  <c:v>521.5</c:v>
                </c:pt>
                <c:pt idx="9">
                  <c:v>513.6</c:v>
                </c:pt>
                <c:pt idx="10">
                  <c:v>517.9</c:v>
                </c:pt>
              </c:numCache>
            </c:numRef>
          </c:xVal>
          <c:yVal>
            <c:numRef>
              <c:f>その他!$C$18:$C$28</c:f>
              <c:numCache>
                <c:formatCode>0.0_ </c:formatCode>
                <c:ptCount val="11"/>
                <c:pt idx="0">
                  <c:v>234.3</c:v>
                </c:pt>
                <c:pt idx="1">
                  <c:v>247.6</c:v>
                </c:pt>
                <c:pt idx="2">
                  <c:v>258.10000000000002</c:v>
                </c:pt>
                <c:pt idx="3">
                  <c:v>264.10000000000002</c:v>
                </c:pt>
                <c:pt idx="4">
                  <c:v>272.60000000000002</c:v>
                </c:pt>
                <c:pt idx="5">
                  <c:v>276.8</c:v>
                </c:pt>
                <c:pt idx="6">
                  <c:v>283.39999999999998</c:v>
                </c:pt>
                <c:pt idx="7">
                  <c:v>288.8</c:v>
                </c:pt>
                <c:pt idx="8">
                  <c:v>288.2</c:v>
                </c:pt>
                <c:pt idx="9">
                  <c:v>286.60000000000002</c:v>
                </c:pt>
                <c:pt idx="10">
                  <c:v>285.8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E4-4FA6-9ACA-FFC5A6A98B23}"/>
            </c:ext>
          </c:extLst>
        </c:ser>
        <c:ser>
          <c:idx val="1"/>
          <c:order val="1"/>
          <c:tx>
            <c:v>予測値 : C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その他!$D$18:$D$28</c:f>
              <c:numCache>
                <c:formatCode>0.0_ </c:formatCode>
                <c:ptCount val="11"/>
                <c:pt idx="0">
                  <c:v>442.9</c:v>
                </c:pt>
                <c:pt idx="1">
                  <c:v>471.3</c:v>
                </c:pt>
                <c:pt idx="2">
                  <c:v>484.5</c:v>
                </c:pt>
                <c:pt idx="3">
                  <c:v>488.4</c:v>
                </c:pt>
                <c:pt idx="4">
                  <c:v>493.8</c:v>
                </c:pt>
                <c:pt idx="5">
                  <c:v>500.8</c:v>
                </c:pt>
                <c:pt idx="6">
                  <c:v>515.5</c:v>
                </c:pt>
                <c:pt idx="7">
                  <c:v>527.70000000000005</c:v>
                </c:pt>
                <c:pt idx="8">
                  <c:v>521.5</c:v>
                </c:pt>
                <c:pt idx="9">
                  <c:v>513.6</c:v>
                </c:pt>
                <c:pt idx="10">
                  <c:v>517.9</c:v>
                </c:pt>
              </c:numCache>
            </c:numRef>
          </c:xVal>
          <c:yVal>
            <c:numRef>
              <c:f>その他!$C$55:$C$65</c:f>
              <c:numCache>
                <c:formatCode>General</c:formatCode>
                <c:ptCount val="11"/>
                <c:pt idx="0">
                  <c:v>232.19385832730927</c:v>
                </c:pt>
                <c:pt idx="1">
                  <c:v>252.44725545362706</c:v>
                </c:pt>
                <c:pt idx="2">
                  <c:v>261.860806230648</c:v>
                </c:pt>
                <c:pt idx="3">
                  <c:v>264.64208259658596</c:v>
                </c:pt>
                <c:pt idx="4">
                  <c:v>268.49308064173096</c:v>
                </c:pt>
                <c:pt idx="5">
                  <c:v>273.48511514469658</c:v>
                </c:pt>
                <c:pt idx="6">
                  <c:v>283.96838760092447</c:v>
                </c:pt>
                <c:pt idx="7">
                  <c:v>292.66879059180746</c:v>
                </c:pt>
                <c:pt idx="8">
                  <c:v>288.24727431775216</c:v>
                </c:pt>
                <c:pt idx="9">
                  <c:v>282.61340680726238</c:v>
                </c:pt>
                <c:pt idx="10">
                  <c:v>285.67994228765554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E4-4FA6-9ACA-FFC5A6A9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28344"/>
        <c:axId val="1"/>
      </c:scatterChart>
      <c:valAx>
        <c:axId val="495928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Y</a:t>
                </a:r>
              </a:p>
            </c:rich>
          </c:tx>
          <c:layout>
            <c:manualLayout>
              <c:xMode val="edge"/>
              <c:yMode val="edge"/>
              <c:x val="0.4236120832118207"/>
              <c:y val="0.89368057441095727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0.4683920113434096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928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42762710216781"/>
          <c:y val="0.40230005732042118"/>
          <c:w val="0.24305604160591032"/>
          <c:h val="0.17528795969469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X 値 1 観測値グラフ</a:t>
            </a:r>
          </a:p>
        </c:rich>
      </c:tx>
      <c:layout>
        <c:manualLayout>
          <c:xMode val="edge"/>
          <c:yMode val="edge"/>
          <c:x val="0.34722295129775443"/>
          <c:y val="4.3715846994535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0285645176"/>
          <c:y val="0.3005480519341911"/>
          <c:w val="0.55787163147341456"/>
          <c:h val="0.32240609207485954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その他!$G$19:$G$28</c:f>
              <c:numCache>
                <c:formatCode>0.0_ </c:formatCode>
                <c:ptCount val="10"/>
                <c:pt idx="0">
                  <c:v>28.400000000000034</c:v>
                </c:pt>
                <c:pt idx="1">
                  <c:v>13.199999999999989</c:v>
                </c:pt>
                <c:pt idx="2">
                  <c:v>3.8999999999999773</c:v>
                </c:pt>
                <c:pt idx="3">
                  <c:v>5.4000000000000341</c:v>
                </c:pt>
                <c:pt idx="4">
                  <c:v>7</c:v>
                </c:pt>
                <c:pt idx="5">
                  <c:v>14.699999999999989</c:v>
                </c:pt>
                <c:pt idx="6">
                  <c:v>12.200000000000045</c:v>
                </c:pt>
                <c:pt idx="7">
                  <c:v>-6.2000000000000455</c:v>
                </c:pt>
                <c:pt idx="8">
                  <c:v>-7.8999999999999773</c:v>
                </c:pt>
                <c:pt idx="9">
                  <c:v>4.2999999999999545</c:v>
                </c:pt>
              </c:numCache>
            </c:numRef>
          </c:xVal>
          <c:yVal>
            <c:numRef>
              <c:f>その他!$F$19:$F$28</c:f>
              <c:numCache>
                <c:formatCode>0.0_ </c:formatCode>
                <c:ptCount val="10"/>
                <c:pt idx="0">
                  <c:v>162.80000000000001</c:v>
                </c:pt>
                <c:pt idx="1">
                  <c:v>162.19999999999999</c:v>
                </c:pt>
                <c:pt idx="2">
                  <c:v>157.30000000000001</c:v>
                </c:pt>
                <c:pt idx="3">
                  <c:v>151.69999999999999</c:v>
                </c:pt>
                <c:pt idx="4">
                  <c:v>151.19999999999999</c:v>
                </c:pt>
                <c:pt idx="5">
                  <c:v>156.6</c:v>
                </c:pt>
                <c:pt idx="6">
                  <c:v>161.80000000000001</c:v>
                </c:pt>
                <c:pt idx="7">
                  <c:v>154.69999999999999</c:v>
                </c:pt>
                <c:pt idx="8">
                  <c:v>146.19999999999999</c:v>
                </c:pt>
                <c:pt idx="9">
                  <c:v>148.1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C-47A0-999B-DFA528D64265}"/>
            </c:ext>
          </c:extLst>
        </c:ser>
        <c:ser>
          <c:idx val="1"/>
          <c:order val="1"/>
          <c:tx>
            <c:v>予測値 : Y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その他!$G$19:$G$28</c:f>
              <c:numCache>
                <c:formatCode>0.0_ </c:formatCode>
                <c:ptCount val="10"/>
                <c:pt idx="0">
                  <c:v>28.400000000000034</c:v>
                </c:pt>
                <c:pt idx="1">
                  <c:v>13.199999999999989</c:v>
                </c:pt>
                <c:pt idx="2">
                  <c:v>3.8999999999999773</c:v>
                </c:pt>
                <c:pt idx="3">
                  <c:v>5.4000000000000341</c:v>
                </c:pt>
                <c:pt idx="4">
                  <c:v>7</c:v>
                </c:pt>
                <c:pt idx="5">
                  <c:v>14.699999999999989</c:v>
                </c:pt>
                <c:pt idx="6">
                  <c:v>12.200000000000045</c:v>
                </c:pt>
                <c:pt idx="7">
                  <c:v>-6.2000000000000455</c:v>
                </c:pt>
                <c:pt idx="8">
                  <c:v>-7.8999999999999773</c:v>
                </c:pt>
                <c:pt idx="9">
                  <c:v>4.2999999999999545</c:v>
                </c:pt>
              </c:numCache>
            </c:numRef>
          </c:xVal>
          <c:yVal>
            <c:numRef>
              <c:f>その他!$C$93:$C$102</c:f>
              <c:numCache>
                <c:formatCode>General</c:formatCode>
                <c:ptCount val="10"/>
                <c:pt idx="0">
                  <c:v>163.85973492379063</c:v>
                </c:pt>
                <c:pt idx="1">
                  <c:v>157.6053822519429</c:v>
                </c:pt>
                <c:pt idx="2">
                  <c:v>153.77870594614134</c:v>
                </c:pt>
                <c:pt idx="3">
                  <c:v>154.39591180191582</c:v>
                </c:pt>
                <c:pt idx="4">
                  <c:v>155.05426471474186</c:v>
                </c:pt>
                <c:pt idx="5">
                  <c:v>158.22258810771734</c:v>
                </c:pt>
                <c:pt idx="6">
                  <c:v>157.19391168142664</c:v>
                </c:pt>
                <c:pt idx="7">
                  <c:v>149.62285318392674</c:v>
                </c:pt>
                <c:pt idx="8">
                  <c:v>148.92335321404906</c:v>
                </c:pt>
                <c:pt idx="9">
                  <c:v>153.94329417434787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C-47A0-999B-DFA528D6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485176"/>
        <c:axId val="1"/>
      </c:scatterChart>
      <c:valAx>
        <c:axId val="49848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 値 1</a:t>
                </a:r>
              </a:p>
            </c:rich>
          </c:tx>
          <c:layout>
            <c:manualLayout>
              <c:xMode val="edge"/>
              <c:yMode val="edge"/>
              <c:x val="0.36342665500145815"/>
              <c:y val="0.79781822354172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Y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0.42623180299183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485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14984932439001"/>
          <c:y val="0.34972849705262249"/>
          <c:w val="0.98148366870807813"/>
          <c:h val="0.57377336029717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30</xdr:row>
      <xdr:rowOff>104775</xdr:rowOff>
    </xdr:from>
    <xdr:to>
      <xdr:col>16</xdr:col>
      <xdr:colOff>76200</xdr:colOff>
      <xdr:row>49</xdr:row>
      <xdr:rowOff>104775</xdr:rowOff>
    </xdr:to>
    <xdr:graphicFrame macro="">
      <xdr:nvGraphicFramePr>
        <xdr:cNvPr id="1031" name="グラフ 1">
          <a:extLst>
            <a:ext uri="{FF2B5EF4-FFF2-40B4-BE49-F238E27FC236}">
              <a16:creationId xmlns:a16="http://schemas.microsoft.com/office/drawing/2014/main" id="{9D43EACC-9F96-46A7-BB06-17F0AFE02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16</xdr:col>
      <xdr:colOff>0</xdr:colOff>
      <xdr:row>78</xdr:row>
      <xdr:rowOff>0</xdr:rowOff>
    </xdr:to>
    <xdr:graphicFrame macro="">
      <xdr:nvGraphicFramePr>
        <xdr:cNvPr id="1032" name="グラフ 2">
          <a:extLst>
            <a:ext uri="{FF2B5EF4-FFF2-40B4-BE49-F238E27FC236}">
              <a16:creationId xmlns:a16="http://schemas.microsoft.com/office/drawing/2014/main" id="{67771FB8-E870-4C55-8B61-3CC3EAEE6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/>
  </sheetViews>
  <sheetFormatPr defaultRowHeight="13.5" x14ac:dyDescent="0.15"/>
  <cols>
    <col min="1" max="5" width="9" style="1"/>
    <col min="6" max="6" width="14.625" style="1" customWidth="1"/>
    <col min="7" max="16384" width="9" style="1"/>
  </cols>
  <sheetData>
    <row r="2" spans="2:6" x14ac:dyDescent="0.15">
      <c r="F2" s="5" t="s">
        <v>1</v>
      </c>
    </row>
    <row r="3" spans="2:6" ht="27" x14ac:dyDescent="0.15">
      <c r="B3" s="2" t="s">
        <v>0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ht="18" customHeight="1" x14ac:dyDescent="0.15">
      <c r="B4" s="2">
        <v>1990</v>
      </c>
      <c r="C4" s="4">
        <v>442.9</v>
      </c>
      <c r="D4" s="4">
        <v>234.3</v>
      </c>
      <c r="E4" s="4">
        <v>56.9</v>
      </c>
      <c r="F4" s="4">
        <v>151.69999999999999</v>
      </c>
    </row>
    <row r="5" spans="2:6" ht="18" customHeight="1" x14ac:dyDescent="0.15">
      <c r="B5" s="2">
        <v>1991</v>
      </c>
      <c r="C5" s="4">
        <v>471.3</v>
      </c>
      <c r="D5" s="4">
        <v>247.6</v>
      </c>
      <c r="E5" s="4">
        <v>60.9</v>
      </c>
      <c r="F5" s="4">
        <v>162.80000000000001</v>
      </c>
    </row>
    <row r="6" spans="2:6" ht="18" customHeight="1" x14ac:dyDescent="0.15">
      <c r="B6" s="2">
        <v>1992</v>
      </c>
      <c r="C6" s="4">
        <v>484.5</v>
      </c>
      <c r="D6" s="4">
        <v>258.10000000000002</v>
      </c>
      <c r="E6" s="4">
        <v>64.2</v>
      </c>
      <c r="F6" s="4">
        <v>162.19999999999999</v>
      </c>
    </row>
    <row r="7" spans="2:6" ht="18" customHeight="1" x14ac:dyDescent="0.15">
      <c r="B7" s="2">
        <v>1993</v>
      </c>
      <c r="C7" s="4">
        <v>488.4</v>
      </c>
      <c r="D7" s="4">
        <v>264.10000000000002</v>
      </c>
      <c r="E7" s="4">
        <v>67</v>
      </c>
      <c r="F7" s="4">
        <v>157.30000000000001</v>
      </c>
    </row>
    <row r="8" spans="2:6" ht="18" customHeight="1" x14ac:dyDescent="0.15">
      <c r="B8" s="2">
        <v>1994</v>
      </c>
      <c r="C8" s="4">
        <v>493.8</v>
      </c>
      <c r="D8" s="4">
        <v>272.60000000000002</v>
      </c>
      <c r="E8" s="4">
        <v>69.5</v>
      </c>
      <c r="F8" s="4">
        <v>151.69999999999999</v>
      </c>
    </row>
    <row r="9" spans="2:6" ht="18" customHeight="1" x14ac:dyDescent="0.15">
      <c r="B9" s="2">
        <v>1995</v>
      </c>
      <c r="C9" s="4">
        <v>500.8</v>
      </c>
      <c r="D9" s="4">
        <v>276.8</v>
      </c>
      <c r="E9" s="4">
        <v>72.8</v>
      </c>
      <c r="F9" s="4">
        <v>151.19999999999999</v>
      </c>
    </row>
    <row r="10" spans="2:6" ht="18" customHeight="1" x14ac:dyDescent="0.15">
      <c r="B10" s="2">
        <v>1996</v>
      </c>
      <c r="C10" s="4">
        <v>515.5</v>
      </c>
      <c r="D10" s="4">
        <v>283.39999999999998</v>
      </c>
      <c r="E10" s="4">
        <v>75.5</v>
      </c>
      <c r="F10" s="4">
        <v>156.6</v>
      </c>
    </row>
    <row r="11" spans="2:6" ht="18" customHeight="1" x14ac:dyDescent="0.15">
      <c r="B11" s="2">
        <v>1997</v>
      </c>
      <c r="C11" s="4">
        <v>527.70000000000005</v>
      </c>
      <c r="D11" s="4">
        <v>288.8</v>
      </c>
      <c r="E11" s="4">
        <v>77.099999999999994</v>
      </c>
      <c r="F11" s="4">
        <v>161.80000000000001</v>
      </c>
    </row>
    <row r="12" spans="2:6" ht="18" customHeight="1" x14ac:dyDescent="0.15">
      <c r="B12" s="2">
        <v>1998</v>
      </c>
      <c r="C12" s="4">
        <v>521.5</v>
      </c>
      <c r="D12" s="4">
        <v>288.2</v>
      </c>
      <c r="E12" s="4">
        <v>78.599999999999994</v>
      </c>
      <c r="F12" s="4">
        <v>154.69999999999999</v>
      </c>
    </row>
    <row r="13" spans="2:6" ht="18" customHeight="1" x14ac:dyDescent="0.15">
      <c r="B13" s="2">
        <v>1999</v>
      </c>
      <c r="C13" s="4">
        <v>513.6</v>
      </c>
      <c r="D13" s="4">
        <v>286.60000000000002</v>
      </c>
      <c r="E13" s="4">
        <v>80.8</v>
      </c>
      <c r="F13" s="4">
        <v>146.19999999999999</v>
      </c>
    </row>
    <row r="14" spans="2:6" ht="18" customHeight="1" x14ac:dyDescent="0.15">
      <c r="B14" s="2">
        <v>2000</v>
      </c>
      <c r="C14" s="4">
        <v>517.9</v>
      </c>
      <c r="D14" s="4">
        <v>285.8</v>
      </c>
      <c r="E14" s="4">
        <v>84</v>
      </c>
      <c r="F14" s="4">
        <v>148.1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/>
  </sheetViews>
  <sheetFormatPr defaultRowHeight="13.5" x14ac:dyDescent="0.15"/>
  <cols>
    <col min="1" max="1" width="11.625" style="1" bestFit="1" customWidth="1"/>
    <col min="2" max="2" width="5.5" style="1" bestFit="1" customWidth="1"/>
    <col min="3" max="5" width="9.5" style="1" bestFit="1" customWidth="1"/>
    <col min="6" max="6" width="16.125" style="1" bestFit="1" customWidth="1"/>
    <col min="7" max="7" width="8.5" style="1" bestFit="1" customWidth="1"/>
    <col min="8" max="8" width="13.875" style="1" bestFit="1" customWidth="1"/>
    <col min="9" max="9" width="9.5" style="1" bestFit="1" customWidth="1"/>
    <col min="10" max="10" width="12.75" style="1" bestFit="1" customWidth="1"/>
    <col min="11" max="16384" width="9" style="1"/>
  </cols>
  <sheetData>
    <row r="2" spans="1:10" x14ac:dyDescent="0.15">
      <c r="F2" s="5" t="s">
        <v>1</v>
      </c>
    </row>
    <row r="3" spans="1:10" ht="27" x14ac:dyDescent="0.15">
      <c r="B3" s="2" t="s">
        <v>0</v>
      </c>
      <c r="C3" s="3" t="s">
        <v>2</v>
      </c>
      <c r="D3" s="3" t="s">
        <v>3</v>
      </c>
      <c r="E3" s="3" t="s">
        <v>4</v>
      </c>
      <c r="F3" s="3" t="s">
        <v>5</v>
      </c>
    </row>
    <row r="4" spans="1:10" ht="18" customHeight="1" x14ac:dyDescent="0.15">
      <c r="B4" s="2">
        <v>1990</v>
      </c>
      <c r="C4" s="4">
        <v>442.9</v>
      </c>
      <c r="D4" s="4">
        <v>234.3</v>
      </c>
      <c r="E4" s="4">
        <v>56.9</v>
      </c>
      <c r="F4" s="4">
        <v>151.69999999999999</v>
      </c>
    </row>
    <row r="5" spans="1:10" ht="18" customHeight="1" x14ac:dyDescent="0.15">
      <c r="B5" s="2">
        <v>1991</v>
      </c>
      <c r="C5" s="4">
        <v>471.3</v>
      </c>
      <c r="D5" s="4">
        <v>247.6</v>
      </c>
      <c r="E5" s="4">
        <v>60.9</v>
      </c>
      <c r="F5" s="4">
        <v>162.80000000000001</v>
      </c>
    </row>
    <row r="6" spans="1:10" ht="18" customHeight="1" x14ac:dyDescent="0.15">
      <c r="B6" s="2">
        <v>1992</v>
      </c>
      <c r="C6" s="4">
        <v>484.5</v>
      </c>
      <c r="D6" s="4">
        <v>258.10000000000002</v>
      </c>
      <c r="E6" s="4">
        <v>64.2</v>
      </c>
      <c r="F6" s="4">
        <v>162.19999999999999</v>
      </c>
    </row>
    <row r="7" spans="1:10" ht="18" customHeight="1" x14ac:dyDescent="0.15">
      <c r="B7" s="2">
        <v>1993</v>
      </c>
      <c r="C7" s="4">
        <v>488.4</v>
      </c>
      <c r="D7" s="4">
        <v>264.10000000000002</v>
      </c>
      <c r="E7" s="4">
        <v>67</v>
      </c>
      <c r="F7" s="4">
        <v>157.30000000000001</v>
      </c>
    </row>
    <row r="8" spans="1:10" ht="18" customHeight="1" x14ac:dyDescent="0.15">
      <c r="B8" s="2">
        <v>1994</v>
      </c>
      <c r="C8" s="4">
        <v>493.8</v>
      </c>
      <c r="D8" s="4">
        <v>272.60000000000002</v>
      </c>
      <c r="E8" s="4">
        <v>69.5</v>
      </c>
      <c r="F8" s="4">
        <v>151.69999999999999</v>
      </c>
    </row>
    <row r="9" spans="1:10" ht="18" customHeight="1" x14ac:dyDescent="0.15">
      <c r="B9" s="2">
        <v>1995</v>
      </c>
      <c r="C9" s="4">
        <v>500.8</v>
      </c>
      <c r="D9" s="4">
        <v>276.8</v>
      </c>
      <c r="E9" s="4">
        <v>72.8</v>
      </c>
      <c r="F9" s="4">
        <v>151.19999999999999</v>
      </c>
    </row>
    <row r="10" spans="1:10" ht="18" customHeight="1" x14ac:dyDescent="0.15">
      <c r="B10" s="2">
        <v>1996</v>
      </c>
      <c r="C10" s="4">
        <v>515.5</v>
      </c>
      <c r="D10" s="4">
        <v>283.39999999999998</v>
      </c>
      <c r="E10" s="4">
        <v>75.5</v>
      </c>
      <c r="F10" s="4">
        <v>156.6</v>
      </c>
    </row>
    <row r="11" spans="1:10" ht="18" customHeight="1" x14ac:dyDescent="0.15">
      <c r="B11" s="2">
        <v>1997</v>
      </c>
      <c r="C11" s="4">
        <v>527.70000000000005</v>
      </c>
      <c r="D11" s="4">
        <v>288.8</v>
      </c>
      <c r="E11" s="4">
        <v>77.099999999999994</v>
      </c>
      <c r="F11" s="4">
        <v>161.80000000000001</v>
      </c>
    </row>
    <row r="12" spans="1:10" ht="18" customHeight="1" thickBot="1" x14ac:dyDescent="0.2">
      <c r="B12" s="2">
        <v>1998</v>
      </c>
      <c r="C12" s="4">
        <v>521.5</v>
      </c>
      <c r="D12" s="4">
        <v>288.2</v>
      </c>
      <c r="E12" s="4">
        <v>78.599999999999994</v>
      </c>
      <c r="F12" s="4">
        <v>154.69999999999999</v>
      </c>
      <c r="H12" s="16" t="s">
        <v>55</v>
      </c>
      <c r="J12" s="27" t="s">
        <v>56</v>
      </c>
    </row>
    <row r="13" spans="1:10" ht="18" customHeight="1" x14ac:dyDescent="0.15">
      <c r="B13" s="2">
        <v>1999</v>
      </c>
      <c r="C13" s="4">
        <v>513.6</v>
      </c>
      <c r="D13" s="4">
        <v>286.60000000000002</v>
      </c>
      <c r="E13" s="4">
        <v>80.8</v>
      </c>
      <c r="F13" s="4">
        <v>146.19999999999999</v>
      </c>
      <c r="H13" s="28" t="s">
        <v>57</v>
      </c>
      <c r="I13" s="29">
        <f>H30/G30</f>
        <v>0.71314778613795027</v>
      </c>
      <c r="J13" s="30" t="s">
        <v>61</v>
      </c>
    </row>
    <row r="14" spans="1:10" ht="18" customHeight="1" thickBot="1" x14ac:dyDescent="0.2">
      <c r="B14" s="2">
        <v>2000</v>
      </c>
      <c r="C14" s="4">
        <v>517.9</v>
      </c>
      <c r="D14" s="4">
        <v>285.8</v>
      </c>
      <c r="E14" s="4">
        <v>84</v>
      </c>
      <c r="F14" s="4">
        <v>148.1</v>
      </c>
      <c r="H14" s="28" t="s">
        <v>59</v>
      </c>
      <c r="I14" s="31">
        <f>D31-I13*C31</f>
        <v>-83.659296153188905</v>
      </c>
      <c r="J14" s="32" t="s">
        <v>63</v>
      </c>
    </row>
    <row r="16" spans="1:10" x14ac:dyDescent="0.15">
      <c r="A16" s="1" t="s">
        <v>46</v>
      </c>
    </row>
    <row r="17" spans="2:8" x14ac:dyDescent="0.15"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1" t="s">
        <v>54</v>
      </c>
    </row>
    <row r="18" spans="2:8" ht="27" x14ac:dyDescent="0.15">
      <c r="B18" s="2" t="s">
        <v>0</v>
      </c>
      <c r="C18" s="3" t="s">
        <v>2</v>
      </c>
      <c r="D18" s="3" t="s">
        <v>3</v>
      </c>
    </row>
    <row r="19" spans="2:8" x14ac:dyDescent="0.15">
      <c r="B19" s="2">
        <v>1990</v>
      </c>
      <c r="C19" s="4">
        <v>442.9</v>
      </c>
      <c r="D19" s="4">
        <v>234.3</v>
      </c>
      <c r="E19" s="15">
        <f>C19-C$31</f>
        <v>-55.090909090909179</v>
      </c>
      <c r="F19" s="15">
        <f t="shared" ref="F19:F29" si="0">D19-D$31</f>
        <v>-37.181818181818187</v>
      </c>
      <c r="G19" s="15">
        <f>E19*E19</f>
        <v>3035.0082644628196</v>
      </c>
      <c r="H19" s="15">
        <f>E19*F19</f>
        <v>2048.3801652892598</v>
      </c>
    </row>
    <row r="20" spans="2:8" x14ac:dyDescent="0.15">
      <c r="B20" s="2">
        <v>1991</v>
      </c>
      <c r="C20" s="4">
        <v>471.3</v>
      </c>
      <c r="D20" s="4">
        <v>247.6</v>
      </c>
      <c r="E20" s="15">
        <f t="shared" ref="E20:E29" si="1">C20-C$31</f>
        <v>-26.690909090909145</v>
      </c>
      <c r="F20" s="15">
        <f t="shared" si="0"/>
        <v>-23.881818181818204</v>
      </c>
      <c r="G20" s="15">
        <f t="shared" ref="G20:G29" si="2">E20*E20</f>
        <v>712.40462809917642</v>
      </c>
      <c r="H20" s="15">
        <f t="shared" ref="H20:H29" si="3">E20*F20</f>
        <v>637.4274380165308</v>
      </c>
    </row>
    <row r="21" spans="2:8" x14ac:dyDescent="0.15">
      <c r="B21" s="2">
        <v>1992</v>
      </c>
      <c r="C21" s="4">
        <v>484.5</v>
      </c>
      <c r="D21" s="4">
        <v>258.10000000000002</v>
      </c>
      <c r="E21" s="15">
        <f t="shared" si="1"/>
        <v>-13.490909090909156</v>
      </c>
      <c r="F21" s="15">
        <f t="shared" si="0"/>
        <v>-13.381818181818176</v>
      </c>
      <c r="G21" s="15">
        <f t="shared" si="2"/>
        <v>182.00462809917531</v>
      </c>
      <c r="H21" s="15">
        <f t="shared" si="3"/>
        <v>180.53289256198426</v>
      </c>
    </row>
    <row r="22" spans="2:8" x14ac:dyDescent="0.15">
      <c r="B22" s="2">
        <v>1993</v>
      </c>
      <c r="C22" s="4">
        <v>488.4</v>
      </c>
      <c r="D22" s="4">
        <v>264.10000000000002</v>
      </c>
      <c r="E22" s="15">
        <f t="shared" si="1"/>
        <v>-9.5909090909091788</v>
      </c>
      <c r="F22" s="15">
        <f t="shared" si="0"/>
        <v>-7.3818181818181756</v>
      </c>
      <c r="G22" s="15">
        <f t="shared" si="2"/>
        <v>91.985537190084329</v>
      </c>
      <c r="H22" s="15">
        <f t="shared" si="3"/>
        <v>70.798347107438602</v>
      </c>
    </row>
    <row r="23" spans="2:8" x14ac:dyDescent="0.15">
      <c r="B23" s="2">
        <v>1994</v>
      </c>
      <c r="C23" s="4">
        <v>493.8</v>
      </c>
      <c r="D23" s="4">
        <v>272.60000000000002</v>
      </c>
      <c r="E23" s="15">
        <f t="shared" si="1"/>
        <v>-4.1909090909091447</v>
      </c>
      <c r="F23" s="15">
        <f t="shared" si="0"/>
        <v>1.1181818181818244</v>
      </c>
      <c r="G23" s="15">
        <f t="shared" si="2"/>
        <v>17.563719008264915</v>
      </c>
      <c r="H23" s="15">
        <f t="shared" si="3"/>
        <v>-4.6861983471075241</v>
      </c>
    </row>
    <row r="24" spans="2:8" x14ac:dyDescent="0.15">
      <c r="B24" s="2">
        <v>1995</v>
      </c>
      <c r="C24" s="4">
        <v>500.8</v>
      </c>
      <c r="D24" s="4">
        <v>276.8</v>
      </c>
      <c r="E24" s="15">
        <f t="shared" si="1"/>
        <v>2.8090909090908553</v>
      </c>
      <c r="F24" s="15">
        <f t="shared" si="0"/>
        <v>5.318181818181813</v>
      </c>
      <c r="G24" s="15">
        <f t="shared" si="2"/>
        <v>7.8909917355368879</v>
      </c>
      <c r="H24" s="15">
        <f t="shared" si="3"/>
        <v>14.939256198346808</v>
      </c>
    </row>
    <row r="25" spans="2:8" x14ac:dyDescent="0.15">
      <c r="B25" s="2">
        <v>1996</v>
      </c>
      <c r="C25" s="4">
        <v>515.5</v>
      </c>
      <c r="D25" s="4">
        <v>283.39999999999998</v>
      </c>
      <c r="E25" s="15">
        <f t="shared" si="1"/>
        <v>17.509090909090844</v>
      </c>
      <c r="F25" s="15">
        <f t="shared" si="0"/>
        <v>11.918181818181779</v>
      </c>
      <c r="G25" s="15">
        <f t="shared" si="2"/>
        <v>306.56826446280763</v>
      </c>
      <c r="H25" s="15">
        <f t="shared" si="3"/>
        <v>208.67652892561838</v>
      </c>
    </row>
    <row r="26" spans="2:8" x14ac:dyDescent="0.15">
      <c r="B26" s="2">
        <v>1997</v>
      </c>
      <c r="C26" s="4">
        <v>527.70000000000005</v>
      </c>
      <c r="D26" s="4">
        <v>288.8</v>
      </c>
      <c r="E26" s="15">
        <f t="shared" si="1"/>
        <v>29.709090909090889</v>
      </c>
      <c r="F26" s="15">
        <f t="shared" si="0"/>
        <v>17.318181818181813</v>
      </c>
      <c r="G26" s="15">
        <f t="shared" si="2"/>
        <v>882.6300826446269</v>
      </c>
      <c r="H26" s="15">
        <f t="shared" si="3"/>
        <v>514.50743801652845</v>
      </c>
    </row>
    <row r="27" spans="2:8" x14ac:dyDescent="0.15">
      <c r="B27" s="2">
        <v>1998</v>
      </c>
      <c r="C27" s="4">
        <v>521.5</v>
      </c>
      <c r="D27" s="4">
        <v>288.2</v>
      </c>
      <c r="E27" s="15">
        <f t="shared" si="1"/>
        <v>23.509090909090844</v>
      </c>
      <c r="F27" s="15">
        <f t="shared" si="0"/>
        <v>16.71818181818179</v>
      </c>
      <c r="G27" s="15">
        <f t="shared" si="2"/>
        <v>552.67735537189776</v>
      </c>
      <c r="H27" s="15">
        <f t="shared" si="3"/>
        <v>393.02925619834537</v>
      </c>
    </row>
    <row r="28" spans="2:8" x14ac:dyDescent="0.15">
      <c r="B28" s="2">
        <v>1999</v>
      </c>
      <c r="C28" s="4">
        <v>513.6</v>
      </c>
      <c r="D28" s="4">
        <v>286.60000000000002</v>
      </c>
      <c r="E28" s="15">
        <f t="shared" si="1"/>
        <v>15.609090909090867</v>
      </c>
      <c r="F28" s="15">
        <f t="shared" si="0"/>
        <v>15.118181818181824</v>
      </c>
      <c r="G28" s="15">
        <f t="shared" si="2"/>
        <v>243.64371900826313</v>
      </c>
      <c r="H28" s="15">
        <f t="shared" si="3"/>
        <v>235.98107438016476</v>
      </c>
    </row>
    <row r="29" spans="2:8" ht="14.25" thickBot="1" x14ac:dyDescent="0.2">
      <c r="B29" s="13">
        <v>2000</v>
      </c>
      <c r="C29" s="14">
        <v>517.9</v>
      </c>
      <c r="D29" s="14">
        <v>285.8</v>
      </c>
      <c r="E29" s="17">
        <f t="shared" si="1"/>
        <v>19.909090909090821</v>
      </c>
      <c r="F29" s="17">
        <f t="shared" si="0"/>
        <v>14.318181818181813</v>
      </c>
      <c r="G29" s="17">
        <f t="shared" si="2"/>
        <v>396.37190082644281</v>
      </c>
      <c r="H29" s="17">
        <f t="shared" si="3"/>
        <v>285.06198347107301</v>
      </c>
    </row>
    <row r="30" spans="2:8" x14ac:dyDescent="0.15">
      <c r="B30" s="18" t="s">
        <v>47</v>
      </c>
      <c r="C30" s="19">
        <f>SUM(C19:C29)</f>
        <v>5477.9000000000005</v>
      </c>
      <c r="D30" s="19">
        <f>SUM(D19:D29)</f>
        <v>2986.3</v>
      </c>
      <c r="E30" s="20"/>
      <c r="F30" s="20"/>
      <c r="G30" s="21">
        <f>SUM(G19:G29)</f>
        <v>6428.7490909090957</v>
      </c>
      <c r="H30" s="22">
        <f>SUM(H19:H29)</f>
        <v>4584.6481818181819</v>
      </c>
    </row>
    <row r="31" spans="2:8" ht="14.25" thickBot="1" x14ac:dyDescent="0.2">
      <c r="B31" s="23" t="s">
        <v>48</v>
      </c>
      <c r="C31" s="24">
        <f>C30/11</f>
        <v>497.99090909090916</v>
      </c>
      <c r="D31" s="24">
        <f>D30/11</f>
        <v>271.4818181818182</v>
      </c>
      <c r="E31" s="25"/>
      <c r="F31" s="25"/>
      <c r="G31" s="25"/>
      <c r="H31" s="26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/>
  </sheetViews>
  <sheetFormatPr defaultRowHeight="13.5" x14ac:dyDescent="0.15"/>
  <cols>
    <col min="1" max="1" width="11.625" style="1" bestFit="1" customWidth="1"/>
    <col min="2" max="2" width="5.5" style="1" bestFit="1" customWidth="1"/>
    <col min="3" max="3" width="9.5" style="1" bestFit="1" customWidth="1"/>
    <col min="4" max="4" width="12.75" style="1" bestFit="1" customWidth="1"/>
    <col min="5" max="5" width="9.5" style="1" bestFit="1" customWidth="1"/>
    <col min="6" max="6" width="16.125" style="1" bestFit="1" customWidth="1"/>
    <col min="7" max="7" width="8.5" style="1" bestFit="1" customWidth="1"/>
    <col min="8" max="8" width="13.875" style="1" bestFit="1" customWidth="1"/>
    <col min="9" max="9" width="9.5" style="1" bestFit="1" customWidth="1"/>
    <col min="10" max="10" width="12.75" style="1" bestFit="1" customWidth="1"/>
    <col min="11" max="16384" width="9" style="1"/>
  </cols>
  <sheetData>
    <row r="2" spans="1:10" x14ac:dyDescent="0.15">
      <c r="F2" s="5" t="s">
        <v>1</v>
      </c>
    </row>
    <row r="3" spans="1:10" ht="27" x14ac:dyDescent="0.15">
      <c r="B3" s="2" t="s">
        <v>0</v>
      </c>
      <c r="C3" s="3" t="s">
        <v>2</v>
      </c>
      <c r="D3" s="3" t="s">
        <v>3</v>
      </c>
      <c r="E3" s="3" t="s">
        <v>4</v>
      </c>
      <c r="F3" s="3" t="s">
        <v>5</v>
      </c>
    </row>
    <row r="4" spans="1:10" ht="18" customHeight="1" x14ac:dyDescent="0.15">
      <c r="B4" s="2">
        <v>1990</v>
      </c>
      <c r="C4" s="4">
        <v>442.9</v>
      </c>
      <c r="D4" s="4">
        <v>234.3</v>
      </c>
      <c r="E4" s="4">
        <v>56.9</v>
      </c>
      <c r="F4" s="4">
        <v>151.69999999999999</v>
      </c>
    </row>
    <row r="5" spans="1:10" ht="18" customHeight="1" x14ac:dyDescent="0.15">
      <c r="B5" s="2">
        <v>1991</v>
      </c>
      <c r="C5" s="4">
        <v>471.3</v>
      </c>
      <c r="D5" s="4">
        <v>247.6</v>
      </c>
      <c r="E5" s="4">
        <v>60.9</v>
      </c>
      <c r="F5" s="4">
        <v>162.80000000000001</v>
      </c>
    </row>
    <row r="6" spans="1:10" ht="18" customHeight="1" x14ac:dyDescent="0.15">
      <c r="B6" s="2">
        <v>1992</v>
      </c>
      <c r="C6" s="4">
        <v>484.5</v>
      </c>
      <c r="D6" s="4">
        <v>258.10000000000002</v>
      </c>
      <c r="E6" s="4">
        <v>64.2</v>
      </c>
      <c r="F6" s="4">
        <v>162.19999999999999</v>
      </c>
    </row>
    <row r="7" spans="1:10" ht="18" customHeight="1" x14ac:dyDescent="0.15">
      <c r="B7" s="2">
        <v>1993</v>
      </c>
      <c r="C7" s="4">
        <v>488.4</v>
      </c>
      <c r="D7" s="4">
        <v>264.10000000000002</v>
      </c>
      <c r="E7" s="4">
        <v>67</v>
      </c>
      <c r="F7" s="4">
        <v>157.30000000000001</v>
      </c>
    </row>
    <row r="8" spans="1:10" ht="18" customHeight="1" x14ac:dyDescent="0.15">
      <c r="B8" s="2">
        <v>1994</v>
      </c>
      <c r="C8" s="4">
        <v>493.8</v>
      </c>
      <c r="D8" s="4">
        <v>272.60000000000002</v>
      </c>
      <c r="E8" s="4">
        <v>69.5</v>
      </c>
      <c r="F8" s="4">
        <v>151.69999999999999</v>
      </c>
    </row>
    <row r="9" spans="1:10" ht="18" customHeight="1" x14ac:dyDescent="0.15">
      <c r="B9" s="2">
        <v>1995</v>
      </c>
      <c r="C9" s="4">
        <v>500.8</v>
      </c>
      <c r="D9" s="4">
        <v>276.8</v>
      </c>
      <c r="E9" s="4">
        <v>72.8</v>
      </c>
      <c r="F9" s="4">
        <v>151.19999999999999</v>
      </c>
    </row>
    <row r="10" spans="1:10" ht="18" customHeight="1" x14ac:dyDescent="0.15">
      <c r="B10" s="2">
        <v>1996</v>
      </c>
      <c r="C10" s="4">
        <v>515.5</v>
      </c>
      <c r="D10" s="4">
        <v>283.39999999999998</v>
      </c>
      <c r="E10" s="4">
        <v>75.5</v>
      </c>
      <c r="F10" s="4">
        <v>156.6</v>
      </c>
    </row>
    <row r="11" spans="1:10" ht="18" customHeight="1" x14ac:dyDescent="0.15">
      <c r="B11" s="2">
        <v>1997</v>
      </c>
      <c r="C11" s="4">
        <v>527.70000000000005</v>
      </c>
      <c r="D11" s="4">
        <v>288.8</v>
      </c>
      <c r="E11" s="4">
        <v>77.099999999999994</v>
      </c>
      <c r="F11" s="4">
        <v>161.80000000000001</v>
      </c>
    </row>
    <row r="12" spans="1:10" ht="18" customHeight="1" thickBot="1" x14ac:dyDescent="0.2">
      <c r="B12" s="2">
        <v>1998</v>
      </c>
      <c r="C12" s="4">
        <v>521.5</v>
      </c>
      <c r="D12" s="4">
        <v>288.2</v>
      </c>
      <c r="E12" s="4">
        <v>78.599999999999994</v>
      </c>
      <c r="F12" s="4">
        <v>154.69999999999999</v>
      </c>
      <c r="H12" s="16" t="s">
        <v>55</v>
      </c>
      <c r="J12" s="27" t="s">
        <v>73</v>
      </c>
    </row>
    <row r="13" spans="1:10" ht="18" customHeight="1" x14ac:dyDescent="0.15">
      <c r="B13" s="2">
        <v>1999</v>
      </c>
      <c r="C13" s="4">
        <v>513.6</v>
      </c>
      <c r="D13" s="4">
        <v>286.60000000000002</v>
      </c>
      <c r="E13" s="4">
        <v>80.8</v>
      </c>
      <c r="F13" s="4">
        <v>146.19999999999999</v>
      </c>
      <c r="H13" s="28" t="s">
        <v>64</v>
      </c>
      <c r="I13" s="29">
        <f>H30/G30</f>
        <v>0.4114705705162961</v>
      </c>
      <c r="J13" s="30" t="s">
        <v>65</v>
      </c>
    </row>
    <row r="14" spans="1:10" ht="18" customHeight="1" thickBot="1" x14ac:dyDescent="0.2">
      <c r="B14" s="2">
        <v>2000</v>
      </c>
      <c r="C14" s="4">
        <v>517.9</v>
      </c>
      <c r="D14" s="4">
        <v>285.8</v>
      </c>
      <c r="E14" s="4">
        <v>84</v>
      </c>
      <c r="F14" s="4">
        <v>148.1</v>
      </c>
      <c r="H14" s="28" t="s">
        <v>65</v>
      </c>
      <c r="I14" s="31">
        <f>D31-I13*C31</f>
        <v>152.1739707211278</v>
      </c>
      <c r="J14" s="32" t="s">
        <v>75</v>
      </c>
    </row>
    <row r="16" spans="1:10" x14ac:dyDescent="0.15">
      <c r="A16" s="1" t="s">
        <v>46</v>
      </c>
    </row>
    <row r="17" spans="2:8" x14ac:dyDescent="0.15">
      <c r="C17" s="11" t="s">
        <v>66</v>
      </c>
      <c r="D17" s="11" t="s">
        <v>67</v>
      </c>
      <c r="E17" s="11" t="s">
        <v>68</v>
      </c>
      <c r="F17" s="11" t="s">
        <v>69</v>
      </c>
      <c r="G17" s="11" t="s">
        <v>70</v>
      </c>
      <c r="H17" s="11" t="s">
        <v>71</v>
      </c>
    </row>
    <row r="18" spans="2:8" ht="40.5" x14ac:dyDescent="0.15">
      <c r="B18" s="2" t="s">
        <v>0</v>
      </c>
      <c r="C18" s="3" t="s">
        <v>72</v>
      </c>
      <c r="D18" s="3" t="s">
        <v>5</v>
      </c>
    </row>
    <row r="19" spans="2:8" ht="14.25" thickBot="1" x14ac:dyDescent="0.2">
      <c r="B19" s="13">
        <v>1990</v>
      </c>
      <c r="C19" s="14"/>
      <c r="D19" s="14">
        <v>151.69999999999999</v>
      </c>
      <c r="E19" s="17"/>
      <c r="F19" s="17"/>
      <c r="G19" s="17"/>
      <c r="H19" s="17"/>
    </row>
    <row r="20" spans="2:8" x14ac:dyDescent="0.15">
      <c r="B20" s="18">
        <v>1991</v>
      </c>
      <c r="C20" s="40">
        <f>C5-C4</f>
        <v>28.400000000000034</v>
      </c>
      <c r="D20" s="33">
        <v>162.80000000000001</v>
      </c>
      <c r="E20" s="19">
        <f t="shared" ref="E20:E29" si="0">C20-C$31</f>
        <v>20.900000000000034</v>
      </c>
      <c r="F20" s="19">
        <f t="shared" ref="F20:F29" si="1">D20-D$31</f>
        <v>7.539999999999992</v>
      </c>
      <c r="G20" s="19">
        <f t="shared" ref="G20:G29" si="2">E20*E20</f>
        <v>436.81000000000142</v>
      </c>
      <c r="H20" s="34">
        <f t="shared" ref="H20:H29" si="3">E20*F20</f>
        <v>157.5860000000001</v>
      </c>
    </row>
    <row r="21" spans="2:8" x14ac:dyDescent="0.15">
      <c r="B21" s="35">
        <v>1992</v>
      </c>
      <c r="C21" s="41">
        <f t="shared" ref="C21:C29" si="4">C6-C5</f>
        <v>13.199999999999989</v>
      </c>
      <c r="D21" s="4">
        <v>162.19999999999999</v>
      </c>
      <c r="E21" s="15">
        <f t="shared" si="0"/>
        <v>5.6999999999999886</v>
      </c>
      <c r="F21" s="15">
        <f t="shared" si="1"/>
        <v>6.9399999999999693</v>
      </c>
      <c r="G21" s="15">
        <f t="shared" si="2"/>
        <v>32.489999999999867</v>
      </c>
      <c r="H21" s="36">
        <f t="shared" si="3"/>
        <v>39.557999999999744</v>
      </c>
    </row>
    <row r="22" spans="2:8" x14ac:dyDescent="0.15">
      <c r="B22" s="35">
        <v>1993</v>
      </c>
      <c r="C22" s="41">
        <f t="shared" si="4"/>
        <v>3.8999999999999773</v>
      </c>
      <c r="D22" s="4">
        <v>157.30000000000001</v>
      </c>
      <c r="E22" s="15">
        <f t="shared" si="0"/>
        <v>-3.6000000000000227</v>
      </c>
      <c r="F22" s="15">
        <f t="shared" si="1"/>
        <v>2.039999999999992</v>
      </c>
      <c r="G22" s="15">
        <f t="shared" si="2"/>
        <v>12.960000000000164</v>
      </c>
      <c r="H22" s="36">
        <f t="shared" si="3"/>
        <v>-7.3440000000000181</v>
      </c>
    </row>
    <row r="23" spans="2:8" x14ac:dyDescent="0.15">
      <c r="B23" s="35">
        <v>1994</v>
      </c>
      <c r="C23" s="41">
        <f t="shared" si="4"/>
        <v>5.4000000000000341</v>
      </c>
      <c r="D23" s="4">
        <v>151.69999999999999</v>
      </c>
      <c r="E23" s="15">
        <f t="shared" si="0"/>
        <v>-2.0999999999999659</v>
      </c>
      <c r="F23" s="15">
        <f t="shared" si="1"/>
        <v>-3.5600000000000307</v>
      </c>
      <c r="G23" s="15">
        <f t="shared" si="2"/>
        <v>4.4099999999998571</v>
      </c>
      <c r="H23" s="36">
        <f t="shared" si="3"/>
        <v>7.4759999999999431</v>
      </c>
    </row>
    <row r="24" spans="2:8" x14ac:dyDescent="0.15">
      <c r="B24" s="35">
        <v>1995</v>
      </c>
      <c r="C24" s="41">
        <f t="shared" si="4"/>
        <v>7</v>
      </c>
      <c r="D24" s="4">
        <v>151.19999999999999</v>
      </c>
      <c r="E24" s="15">
        <f t="shared" si="0"/>
        <v>-0.5</v>
      </c>
      <c r="F24" s="15">
        <f t="shared" si="1"/>
        <v>-4.0600000000000307</v>
      </c>
      <c r="G24" s="15">
        <f t="shared" si="2"/>
        <v>0.25</v>
      </c>
      <c r="H24" s="36">
        <f t="shared" si="3"/>
        <v>2.0300000000000153</v>
      </c>
    </row>
    <row r="25" spans="2:8" x14ac:dyDescent="0.15">
      <c r="B25" s="35">
        <v>1996</v>
      </c>
      <c r="C25" s="41">
        <f t="shared" si="4"/>
        <v>14.699999999999989</v>
      </c>
      <c r="D25" s="4">
        <v>156.6</v>
      </c>
      <c r="E25" s="15">
        <f t="shared" si="0"/>
        <v>7.1999999999999886</v>
      </c>
      <c r="F25" s="15">
        <f t="shared" si="1"/>
        <v>1.339999999999975</v>
      </c>
      <c r="G25" s="15">
        <f t="shared" si="2"/>
        <v>51.839999999999833</v>
      </c>
      <c r="H25" s="36">
        <f t="shared" si="3"/>
        <v>9.6479999999998043</v>
      </c>
    </row>
    <row r="26" spans="2:8" x14ac:dyDescent="0.15">
      <c r="B26" s="35">
        <v>1997</v>
      </c>
      <c r="C26" s="41">
        <f t="shared" si="4"/>
        <v>12.200000000000045</v>
      </c>
      <c r="D26" s="4">
        <v>161.80000000000001</v>
      </c>
      <c r="E26" s="15">
        <f t="shared" si="0"/>
        <v>4.7000000000000455</v>
      </c>
      <c r="F26" s="15">
        <f t="shared" si="1"/>
        <v>6.539999999999992</v>
      </c>
      <c r="G26" s="15">
        <f t="shared" si="2"/>
        <v>22.090000000000426</v>
      </c>
      <c r="H26" s="36">
        <f t="shared" si="3"/>
        <v>30.738000000000259</v>
      </c>
    </row>
    <row r="27" spans="2:8" x14ac:dyDescent="0.15">
      <c r="B27" s="35">
        <v>1998</v>
      </c>
      <c r="C27" s="41">
        <f t="shared" si="4"/>
        <v>-6.2000000000000455</v>
      </c>
      <c r="D27" s="4">
        <v>154.69999999999999</v>
      </c>
      <c r="E27" s="15">
        <f t="shared" si="0"/>
        <v>-13.700000000000045</v>
      </c>
      <c r="F27" s="15">
        <f t="shared" si="1"/>
        <v>-0.5600000000000307</v>
      </c>
      <c r="G27" s="15">
        <f t="shared" si="2"/>
        <v>187.69000000000125</v>
      </c>
      <c r="H27" s="36">
        <f t="shared" si="3"/>
        <v>7.6720000000004456</v>
      </c>
    </row>
    <row r="28" spans="2:8" x14ac:dyDescent="0.15">
      <c r="B28" s="35">
        <v>1999</v>
      </c>
      <c r="C28" s="41">
        <f t="shared" si="4"/>
        <v>-7.8999999999999773</v>
      </c>
      <c r="D28" s="4">
        <v>146.19999999999999</v>
      </c>
      <c r="E28" s="15">
        <f t="shared" si="0"/>
        <v>-15.399999999999977</v>
      </c>
      <c r="F28" s="15">
        <f t="shared" si="1"/>
        <v>-9.0600000000000307</v>
      </c>
      <c r="G28" s="15">
        <f t="shared" si="2"/>
        <v>237.15999999999929</v>
      </c>
      <c r="H28" s="36">
        <f t="shared" si="3"/>
        <v>139.52400000000026</v>
      </c>
    </row>
    <row r="29" spans="2:8" ht="14.25" thickBot="1" x14ac:dyDescent="0.2">
      <c r="B29" s="23">
        <v>2000</v>
      </c>
      <c r="C29" s="42">
        <f t="shared" si="4"/>
        <v>4.2999999999999545</v>
      </c>
      <c r="D29" s="37">
        <v>148.1</v>
      </c>
      <c r="E29" s="38">
        <f t="shared" si="0"/>
        <v>-3.2000000000000455</v>
      </c>
      <c r="F29" s="38">
        <f t="shared" si="1"/>
        <v>-7.160000000000025</v>
      </c>
      <c r="G29" s="38">
        <f t="shared" si="2"/>
        <v>10.240000000000292</v>
      </c>
      <c r="H29" s="39">
        <f t="shared" si="3"/>
        <v>22.912000000000404</v>
      </c>
    </row>
    <row r="30" spans="2:8" x14ac:dyDescent="0.15">
      <c r="B30" s="18" t="s">
        <v>47</v>
      </c>
      <c r="C30" s="19">
        <f>SUM(C20:C29)</f>
        <v>75</v>
      </c>
      <c r="D30" s="19">
        <f>SUM(D20:D29)</f>
        <v>1552.6000000000001</v>
      </c>
      <c r="E30" s="20"/>
      <c r="F30" s="20"/>
      <c r="G30" s="21">
        <f>SUM(G20:G29)</f>
        <v>995.94000000000221</v>
      </c>
      <c r="H30" s="21">
        <f>SUM(H20:H29)</f>
        <v>409.80000000000086</v>
      </c>
    </row>
    <row r="31" spans="2:8" ht="14.25" thickBot="1" x14ac:dyDescent="0.2">
      <c r="B31" s="23" t="s">
        <v>48</v>
      </c>
      <c r="C31" s="24">
        <f>C30/10</f>
        <v>7.5</v>
      </c>
      <c r="D31" s="24">
        <f>D30/10</f>
        <v>155.26000000000002</v>
      </c>
      <c r="E31" s="25"/>
      <c r="F31" s="25"/>
      <c r="G31" s="25"/>
      <c r="H31" s="26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9"/>
  <sheetViews>
    <sheetView workbookViewId="0"/>
  </sheetViews>
  <sheetFormatPr defaultRowHeight="13.5" x14ac:dyDescent="0.15"/>
  <cols>
    <col min="1" max="2" width="9" style="1"/>
    <col min="3" max="4" width="11.625" style="1" bestFit="1" customWidth="1"/>
    <col min="5" max="5" width="9" style="1"/>
    <col min="6" max="6" width="16.125" style="1" bestFit="1" customWidth="1"/>
    <col min="7" max="7" width="9" style="1"/>
    <col min="8" max="8" width="9.5" style="1" bestFit="1" customWidth="1"/>
    <col min="9" max="9" width="12.75" style="1" bestFit="1" customWidth="1"/>
    <col min="10" max="16384" width="9" style="1"/>
  </cols>
  <sheetData>
    <row r="2" spans="2:9" x14ac:dyDescent="0.15">
      <c r="F2" s="5" t="s">
        <v>1</v>
      </c>
    </row>
    <row r="3" spans="2:9" ht="27" x14ac:dyDescent="0.15">
      <c r="B3" s="2" t="s">
        <v>0</v>
      </c>
      <c r="C3" s="3" t="s">
        <v>2</v>
      </c>
      <c r="D3" s="3" t="s">
        <v>3</v>
      </c>
      <c r="E3" s="3" t="s">
        <v>4</v>
      </c>
      <c r="F3" s="3" t="s">
        <v>5</v>
      </c>
    </row>
    <row r="4" spans="2:9" ht="18" customHeight="1" x14ac:dyDescent="0.15">
      <c r="B4" s="2">
        <v>1990</v>
      </c>
      <c r="C4" s="4">
        <v>442.9</v>
      </c>
      <c r="D4" s="4">
        <v>234.3</v>
      </c>
      <c r="E4" s="4">
        <v>56.9</v>
      </c>
      <c r="F4" s="4">
        <v>151.69999999999999</v>
      </c>
    </row>
    <row r="5" spans="2:9" ht="18" customHeight="1" x14ac:dyDescent="0.15">
      <c r="B5" s="2">
        <v>1991</v>
      </c>
      <c r="C5" s="4">
        <v>471.3</v>
      </c>
      <c r="D5" s="4">
        <v>247.6</v>
      </c>
      <c r="E5" s="4">
        <v>60.9</v>
      </c>
      <c r="F5" s="4">
        <v>162.80000000000001</v>
      </c>
    </row>
    <row r="6" spans="2:9" ht="18" customHeight="1" x14ac:dyDescent="0.15">
      <c r="B6" s="2">
        <v>1992</v>
      </c>
      <c r="C6" s="4">
        <v>484.5</v>
      </c>
      <c r="D6" s="4">
        <v>258.10000000000002</v>
      </c>
      <c r="E6" s="4">
        <v>64.2</v>
      </c>
      <c r="F6" s="4">
        <v>162.19999999999999</v>
      </c>
      <c r="I6" s="1" t="s">
        <v>56</v>
      </c>
    </row>
    <row r="7" spans="2:9" ht="18" customHeight="1" x14ac:dyDescent="0.15">
      <c r="B7" s="2">
        <v>1993</v>
      </c>
      <c r="C7" s="4">
        <v>488.4</v>
      </c>
      <c r="D7" s="4">
        <v>264.10000000000002</v>
      </c>
      <c r="E7" s="4">
        <v>67</v>
      </c>
      <c r="F7" s="4">
        <v>157.30000000000001</v>
      </c>
      <c r="H7" s="12">
        <v>0.71314778613795027</v>
      </c>
      <c r="I7" s="1" t="s">
        <v>60</v>
      </c>
    </row>
    <row r="8" spans="2:9" ht="18" customHeight="1" x14ac:dyDescent="0.15">
      <c r="B8" s="2">
        <v>1994</v>
      </c>
      <c r="C8" s="4">
        <v>493.8</v>
      </c>
      <c r="D8" s="4">
        <v>272.60000000000002</v>
      </c>
      <c r="E8" s="4">
        <v>69.5</v>
      </c>
      <c r="F8" s="4">
        <v>151.69999999999999</v>
      </c>
      <c r="H8" s="12">
        <v>-83.659296153188905</v>
      </c>
      <c r="I8" s="1" t="s">
        <v>62</v>
      </c>
    </row>
    <row r="9" spans="2:9" ht="18" customHeight="1" x14ac:dyDescent="0.15">
      <c r="B9" s="2">
        <v>1995</v>
      </c>
      <c r="C9" s="4">
        <v>500.8</v>
      </c>
      <c r="D9" s="4">
        <v>276.8</v>
      </c>
      <c r="E9" s="4">
        <v>72.8</v>
      </c>
      <c r="F9" s="4">
        <v>151.19999999999999</v>
      </c>
      <c r="H9" s="12"/>
    </row>
    <row r="10" spans="2:9" ht="18" customHeight="1" x14ac:dyDescent="0.15">
      <c r="B10" s="2">
        <v>1996</v>
      </c>
      <c r="C10" s="4">
        <v>515.5</v>
      </c>
      <c r="D10" s="4">
        <v>283.39999999999998</v>
      </c>
      <c r="E10" s="4">
        <v>75.5</v>
      </c>
      <c r="F10" s="4">
        <v>156.6</v>
      </c>
      <c r="H10" s="12"/>
      <c r="I10" s="1" t="s">
        <v>73</v>
      </c>
    </row>
    <row r="11" spans="2:9" ht="18" customHeight="1" x14ac:dyDescent="0.15">
      <c r="B11" s="2">
        <v>1997</v>
      </c>
      <c r="C11" s="4">
        <v>527.70000000000005</v>
      </c>
      <c r="D11" s="4">
        <v>288.8</v>
      </c>
      <c r="E11" s="4">
        <v>77.099999999999994</v>
      </c>
      <c r="F11" s="4">
        <v>161.80000000000001</v>
      </c>
      <c r="H11" s="12">
        <v>0.4114705705162961</v>
      </c>
      <c r="I11" s="1" t="s">
        <v>58</v>
      </c>
    </row>
    <row r="12" spans="2:9" ht="18" customHeight="1" x14ac:dyDescent="0.15">
      <c r="B12" s="2">
        <v>1998</v>
      </c>
      <c r="C12" s="4">
        <v>521.5</v>
      </c>
      <c r="D12" s="4">
        <v>288.2</v>
      </c>
      <c r="E12" s="4">
        <v>78.599999999999994</v>
      </c>
      <c r="F12" s="4">
        <v>154.69999999999999</v>
      </c>
      <c r="H12" s="12">
        <v>152.1739707211278</v>
      </c>
      <c r="I12" s="1" t="s">
        <v>74</v>
      </c>
    </row>
    <row r="13" spans="2:9" ht="18" customHeight="1" x14ac:dyDescent="0.15">
      <c r="B13" s="2">
        <v>1999</v>
      </c>
      <c r="C13" s="4">
        <v>513.6</v>
      </c>
      <c r="D13" s="4">
        <v>286.60000000000002</v>
      </c>
      <c r="E13" s="4">
        <v>80.8</v>
      </c>
      <c r="F13" s="4">
        <v>146.19999999999999</v>
      </c>
    </row>
    <row r="14" spans="2:9" ht="18" customHeight="1" thickBot="1" x14ac:dyDescent="0.2">
      <c r="B14" s="13">
        <v>2000</v>
      </c>
      <c r="C14" s="14">
        <v>517.9</v>
      </c>
      <c r="D14" s="14">
        <v>285.8</v>
      </c>
      <c r="E14" s="14">
        <v>84</v>
      </c>
      <c r="F14" s="14">
        <v>148.1</v>
      </c>
    </row>
    <row r="15" spans="2:9" ht="18" customHeight="1" x14ac:dyDescent="0.15">
      <c r="B15" s="43">
        <v>2001</v>
      </c>
      <c r="C15" s="46">
        <f>1/(1-$H$7-$H$11)*(-$H$11*C14+E15+$H$8+$H$12)</f>
        <v>459.20950523544633</v>
      </c>
      <c r="D15" s="46">
        <f>$H$8+$H$7*C15</f>
        <v>243.82494587897315</v>
      </c>
      <c r="E15" s="46">
        <f>E14*1.04</f>
        <v>87.36</v>
      </c>
      <c r="F15" s="48">
        <f>$H$12+$H$11*(C15-C14)</f>
        <v>128.02455935647322</v>
      </c>
    </row>
    <row r="16" spans="2:9" ht="18" customHeight="1" x14ac:dyDescent="0.15">
      <c r="B16" s="44">
        <v>2002</v>
      </c>
      <c r="C16" s="47">
        <f>1/(1-$H$7-$H$11)*(-$H$11*C15+E16+$H$8+$H$12)</f>
        <v>237.38174159904764</v>
      </c>
      <c r="D16" s="47">
        <f>$H$8+$H$7*C16</f>
        <v>85.628967337742893</v>
      </c>
      <c r="E16" s="47">
        <f>E15*1.04</f>
        <v>90.854399999999998</v>
      </c>
      <c r="F16" s="49">
        <f>$H$12+$H$11*(C16-C15)</f>
        <v>60.898374261304753</v>
      </c>
    </row>
    <row r="17" spans="2:6" ht="18" customHeight="1" x14ac:dyDescent="0.15">
      <c r="B17" s="44">
        <v>2003</v>
      </c>
      <c r="C17" s="47">
        <f>1/(1-$H$7-$H$11)*(-$H$11*C16+E17+$H$8+$H$12)</f>
        <v>-524.22172524131702</v>
      </c>
      <c r="D17" s="47">
        <f>$H$8+$H$7*C17</f>
        <v>-457.50685895445099</v>
      </c>
      <c r="E17" s="47">
        <f>E16*1.04</f>
        <v>94.488575999999995</v>
      </c>
      <c r="F17" s="49">
        <f>$H$12+$H$11*(C17-C16)</f>
        <v>-161.20344228686608</v>
      </c>
    </row>
    <row r="18" spans="2:6" ht="18" customHeight="1" x14ac:dyDescent="0.15">
      <c r="B18" s="44">
        <v>2004</v>
      </c>
      <c r="C18" s="47">
        <f>1/(1-$H$7-$H$11)*(-$H$11*C17+E18+$H$8+$H$12)</f>
        <v>-3069.247711484627</v>
      </c>
      <c r="D18" s="47">
        <f>$H$8+$H$7*C18</f>
        <v>-2272.4865067074206</v>
      </c>
      <c r="E18" s="47">
        <f>E17*1.04</f>
        <v>98.268119040000002</v>
      </c>
      <c r="F18" s="49">
        <f>$H$12+$H$11*(C18-C17)</f>
        <v>-895.02932381720609</v>
      </c>
    </row>
    <row r="19" spans="2:6" ht="18" customHeight="1" thickBot="1" x14ac:dyDescent="0.2">
      <c r="B19" s="45">
        <v>2005</v>
      </c>
      <c r="C19" s="50">
        <f>1/(1-$H$7-$H$11)*(-$H$11*C18+E19+$H$8+$H$12)</f>
        <v>-11504.072624288647</v>
      </c>
      <c r="D19" s="50">
        <f>$H$8+$H$7*C19</f>
        <v>-8287.7632197348375</v>
      </c>
      <c r="E19" s="50">
        <f>E18*1.04</f>
        <v>102.19884380160001</v>
      </c>
      <c r="F19" s="51">
        <f>$H$12+$H$11*(C19-C18)</f>
        <v>-3318.5082483554093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5"/>
  <sheetViews>
    <sheetView workbookViewId="0"/>
  </sheetViews>
  <sheetFormatPr defaultRowHeight="13.5" x14ac:dyDescent="0.15"/>
  <cols>
    <col min="1" max="5" width="9" style="1"/>
    <col min="6" max="6" width="14.625" style="1" customWidth="1"/>
    <col min="7" max="16384" width="9" style="1"/>
  </cols>
  <sheetData>
    <row r="2" spans="2:6" x14ac:dyDescent="0.15">
      <c r="F2" s="5" t="s">
        <v>1</v>
      </c>
    </row>
    <row r="3" spans="2:6" ht="27" x14ac:dyDescent="0.15">
      <c r="B3" s="2" t="s">
        <v>0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ht="18" customHeight="1" x14ac:dyDescent="0.15">
      <c r="B4" s="2">
        <v>1990</v>
      </c>
      <c r="C4" s="4">
        <v>442.9</v>
      </c>
      <c r="D4" s="4">
        <v>234.3</v>
      </c>
      <c r="E4" s="4">
        <v>56.9</v>
      </c>
      <c r="F4" s="4">
        <v>151.69999999999999</v>
      </c>
    </row>
    <row r="5" spans="2:6" ht="18" customHeight="1" x14ac:dyDescent="0.15">
      <c r="B5" s="2">
        <v>1991</v>
      </c>
      <c r="C5" s="4">
        <v>471.3</v>
      </c>
      <c r="D5" s="4">
        <v>247.6</v>
      </c>
      <c r="E5" s="4">
        <v>60.9</v>
      </c>
      <c r="F5" s="4">
        <v>162.80000000000001</v>
      </c>
    </row>
    <row r="6" spans="2:6" ht="18" customHeight="1" x14ac:dyDescent="0.15">
      <c r="B6" s="2">
        <v>1992</v>
      </c>
      <c r="C6" s="4">
        <v>484.5</v>
      </c>
      <c r="D6" s="4">
        <v>258.10000000000002</v>
      </c>
      <c r="E6" s="4">
        <v>64.2</v>
      </c>
      <c r="F6" s="4">
        <v>162.19999999999999</v>
      </c>
    </row>
    <row r="7" spans="2:6" ht="18" customHeight="1" x14ac:dyDescent="0.15">
      <c r="B7" s="2">
        <v>1993</v>
      </c>
      <c r="C7" s="4">
        <v>488.4</v>
      </c>
      <c r="D7" s="4">
        <v>264.10000000000002</v>
      </c>
      <c r="E7" s="4">
        <v>67</v>
      </c>
      <c r="F7" s="4">
        <v>157.30000000000001</v>
      </c>
    </row>
    <row r="8" spans="2:6" ht="18" customHeight="1" x14ac:dyDescent="0.15">
      <c r="B8" s="2">
        <v>1994</v>
      </c>
      <c r="C8" s="4">
        <v>493.8</v>
      </c>
      <c r="D8" s="4">
        <v>272.60000000000002</v>
      </c>
      <c r="E8" s="4">
        <v>69.5</v>
      </c>
      <c r="F8" s="4">
        <v>151.69999999999999</v>
      </c>
    </row>
    <row r="9" spans="2:6" ht="18" customHeight="1" x14ac:dyDescent="0.15">
      <c r="B9" s="2">
        <v>1995</v>
      </c>
      <c r="C9" s="4">
        <v>500.8</v>
      </c>
      <c r="D9" s="4">
        <v>276.8</v>
      </c>
      <c r="E9" s="4">
        <v>72.8</v>
      </c>
      <c r="F9" s="4">
        <v>151.19999999999999</v>
      </c>
    </row>
    <row r="10" spans="2:6" ht="18" customHeight="1" x14ac:dyDescent="0.15">
      <c r="B10" s="2">
        <v>1996</v>
      </c>
      <c r="C10" s="4">
        <v>515.5</v>
      </c>
      <c r="D10" s="4">
        <v>283.39999999999998</v>
      </c>
      <c r="E10" s="4">
        <v>75.5</v>
      </c>
      <c r="F10" s="4">
        <v>156.6</v>
      </c>
    </row>
    <row r="11" spans="2:6" ht="18" customHeight="1" x14ac:dyDescent="0.15">
      <c r="B11" s="2">
        <v>1997</v>
      </c>
      <c r="C11" s="4">
        <v>527.70000000000005</v>
      </c>
      <c r="D11" s="4">
        <v>288.8</v>
      </c>
      <c r="E11" s="4">
        <v>77.099999999999994</v>
      </c>
      <c r="F11" s="4">
        <v>161.80000000000001</v>
      </c>
    </row>
    <row r="12" spans="2:6" ht="18" customHeight="1" x14ac:dyDescent="0.15">
      <c r="B12" s="2">
        <v>1998</v>
      </c>
      <c r="C12" s="4">
        <v>521.5</v>
      </c>
      <c r="D12" s="4">
        <v>288.2</v>
      </c>
      <c r="E12" s="4">
        <v>78.599999999999994</v>
      </c>
      <c r="F12" s="4">
        <v>154.69999999999999</v>
      </c>
    </row>
    <row r="13" spans="2:6" ht="18" customHeight="1" x14ac:dyDescent="0.15">
      <c r="B13" s="2">
        <v>1999</v>
      </c>
      <c r="C13" s="4">
        <v>513.6</v>
      </c>
      <c r="D13" s="4">
        <v>286.60000000000002</v>
      </c>
      <c r="E13" s="4">
        <v>80.8</v>
      </c>
      <c r="F13" s="4">
        <v>146.19999999999999</v>
      </c>
    </row>
    <row r="14" spans="2:6" ht="18" customHeight="1" x14ac:dyDescent="0.15">
      <c r="B14" s="2">
        <v>2000</v>
      </c>
      <c r="C14" s="4">
        <v>517.9</v>
      </c>
      <c r="D14" s="4">
        <v>285.8</v>
      </c>
      <c r="E14" s="4">
        <v>84</v>
      </c>
      <c r="F14" s="4">
        <v>148.1</v>
      </c>
    </row>
    <row r="17" spans="2:10" x14ac:dyDescent="0.15">
      <c r="C17" s="1" t="s">
        <v>6</v>
      </c>
      <c r="D17" s="1" t="s">
        <v>8</v>
      </c>
      <c r="F17" s="1" t="s">
        <v>9</v>
      </c>
      <c r="G17" s="1" t="s">
        <v>12</v>
      </c>
      <c r="H17" s="1" t="s">
        <v>10</v>
      </c>
      <c r="I17" s="1" t="s">
        <v>11</v>
      </c>
    </row>
    <row r="18" spans="2:10" x14ac:dyDescent="0.15">
      <c r="B18" s="2">
        <v>1990</v>
      </c>
      <c r="C18" s="4">
        <v>234.3</v>
      </c>
      <c r="D18" s="4">
        <v>442.9</v>
      </c>
      <c r="F18" s="4">
        <v>151.69999999999999</v>
      </c>
      <c r="H18" s="4">
        <v>442.9</v>
      </c>
    </row>
    <row r="19" spans="2:10" x14ac:dyDescent="0.15">
      <c r="B19" s="2">
        <v>1991</v>
      </c>
      <c r="C19" s="4">
        <v>247.6</v>
      </c>
      <c r="D19" s="4">
        <v>471.3</v>
      </c>
      <c r="F19" s="4">
        <v>162.80000000000001</v>
      </c>
      <c r="G19" s="6">
        <f>H19-I19</f>
        <v>28.400000000000034</v>
      </c>
      <c r="H19" s="4">
        <v>471.3</v>
      </c>
      <c r="I19" s="4">
        <v>442.9</v>
      </c>
    </row>
    <row r="20" spans="2:10" x14ac:dyDescent="0.15">
      <c r="B20" s="2">
        <v>1992</v>
      </c>
      <c r="C20" s="4">
        <v>258.10000000000002</v>
      </c>
      <c r="D20" s="4">
        <v>484.5</v>
      </c>
      <c r="F20" s="4">
        <v>162.19999999999999</v>
      </c>
      <c r="G20" s="6">
        <f t="shared" ref="G20:G28" si="0">H20-I20</f>
        <v>13.199999999999989</v>
      </c>
      <c r="H20" s="4">
        <v>484.5</v>
      </c>
      <c r="I20" s="4">
        <v>471.3</v>
      </c>
    </row>
    <row r="21" spans="2:10" x14ac:dyDescent="0.15">
      <c r="B21" s="2">
        <v>1993</v>
      </c>
      <c r="C21" s="4">
        <v>264.10000000000002</v>
      </c>
      <c r="D21" s="4">
        <v>488.4</v>
      </c>
      <c r="F21" s="4">
        <v>157.30000000000001</v>
      </c>
      <c r="G21" s="6">
        <f t="shared" si="0"/>
        <v>3.8999999999999773</v>
      </c>
      <c r="H21" s="4">
        <v>488.4</v>
      </c>
      <c r="I21" s="4">
        <v>484.5</v>
      </c>
    </row>
    <row r="22" spans="2:10" x14ac:dyDescent="0.15">
      <c r="B22" s="2">
        <v>1994</v>
      </c>
      <c r="C22" s="4">
        <v>272.60000000000002</v>
      </c>
      <c r="D22" s="4">
        <v>493.8</v>
      </c>
      <c r="F22" s="4">
        <v>151.69999999999999</v>
      </c>
      <c r="G22" s="6">
        <f t="shared" si="0"/>
        <v>5.4000000000000341</v>
      </c>
      <c r="H22" s="4">
        <v>493.8</v>
      </c>
      <c r="I22" s="4">
        <v>488.4</v>
      </c>
    </row>
    <row r="23" spans="2:10" x14ac:dyDescent="0.15">
      <c r="B23" s="2">
        <v>1995</v>
      </c>
      <c r="C23" s="4">
        <v>276.8</v>
      </c>
      <c r="D23" s="4">
        <v>500.8</v>
      </c>
      <c r="F23" s="4">
        <v>151.19999999999999</v>
      </c>
      <c r="G23" s="6">
        <f t="shared" si="0"/>
        <v>7</v>
      </c>
      <c r="H23" s="4">
        <v>500.8</v>
      </c>
      <c r="I23" s="4">
        <v>493.8</v>
      </c>
    </row>
    <row r="24" spans="2:10" x14ac:dyDescent="0.15">
      <c r="B24" s="2">
        <v>1996</v>
      </c>
      <c r="C24" s="4">
        <v>283.39999999999998</v>
      </c>
      <c r="D24" s="4">
        <v>515.5</v>
      </c>
      <c r="F24" s="4">
        <v>156.6</v>
      </c>
      <c r="G24" s="6">
        <f t="shared" si="0"/>
        <v>14.699999999999989</v>
      </c>
      <c r="H24" s="4">
        <v>515.5</v>
      </c>
      <c r="I24" s="4">
        <v>500.8</v>
      </c>
    </row>
    <row r="25" spans="2:10" x14ac:dyDescent="0.15">
      <c r="B25" s="2">
        <v>1997</v>
      </c>
      <c r="C25" s="4">
        <v>288.8</v>
      </c>
      <c r="D25" s="4">
        <v>527.70000000000005</v>
      </c>
      <c r="F25" s="4">
        <v>161.80000000000001</v>
      </c>
      <c r="G25" s="6">
        <f t="shared" si="0"/>
        <v>12.200000000000045</v>
      </c>
      <c r="H25" s="4">
        <v>527.70000000000005</v>
      </c>
      <c r="I25" s="4">
        <v>515.5</v>
      </c>
    </row>
    <row r="26" spans="2:10" x14ac:dyDescent="0.15">
      <c r="B26" s="2">
        <v>1998</v>
      </c>
      <c r="C26" s="4">
        <v>288.2</v>
      </c>
      <c r="D26" s="4">
        <v>521.5</v>
      </c>
      <c r="F26" s="4">
        <v>154.69999999999999</v>
      </c>
      <c r="G26" s="6">
        <f t="shared" si="0"/>
        <v>-6.2000000000000455</v>
      </c>
      <c r="H26" s="4">
        <v>521.5</v>
      </c>
      <c r="I26" s="4">
        <v>527.70000000000005</v>
      </c>
    </row>
    <row r="27" spans="2:10" x14ac:dyDescent="0.15">
      <c r="B27" s="2">
        <v>1999</v>
      </c>
      <c r="C27" s="4">
        <v>286.60000000000002</v>
      </c>
      <c r="D27" s="4">
        <v>513.6</v>
      </c>
      <c r="F27" s="4">
        <v>146.19999999999999</v>
      </c>
      <c r="G27" s="6">
        <f t="shared" si="0"/>
        <v>-7.8999999999999773</v>
      </c>
      <c r="H27" s="4">
        <v>513.6</v>
      </c>
      <c r="I27" s="4">
        <v>521.5</v>
      </c>
    </row>
    <row r="28" spans="2:10" x14ac:dyDescent="0.15">
      <c r="B28" s="2">
        <v>2000</v>
      </c>
      <c r="C28" s="4">
        <v>285.8</v>
      </c>
      <c r="D28" s="4">
        <v>517.9</v>
      </c>
      <c r="F28" s="4">
        <v>148.1</v>
      </c>
      <c r="G28" s="6">
        <f t="shared" si="0"/>
        <v>4.2999999999999545</v>
      </c>
      <c r="H28" s="4">
        <v>517.9</v>
      </c>
      <c r="I28" s="4">
        <v>513.6</v>
      </c>
    </row>
    <row r="29" spans="2:10" x14ac:dyDescent="0.15">
      <c r="I29" s="4">
        <v>517.9</v>
      </c>
    </row>
    <row r="31" spans="2:10" x14ac:dyDescent="0.15">
      <c r="B31" t="s">
        <v>13</v>
      </c>
      <c r="C31"/>
      <c r="D31"/>
      <c r="E31"/>
      <c r="F31"/>
      <c r="G31"/>
      <c r="H31"/>
      <c r="I31"/>
      <c r="J31"/>
    </row>
    <row r="32" spans="2:10" ht="14.25" thickBot="1" x14ac:dyDescent="0.2">
      <c r="B32"/>
      <c r="C32"/>
      <c r="D32"/>
      <c r="E32"/>
      <c r="F32"/>
      <c r="G32"/>
      <c r="H32"/>
      <c r="I32"/>
      <c r="J32"/>
    </row>
    <row r="33" spans="2:10" x14ac:dyDescent="0.15">
      <c r="B33" s="10" t="s">
        <v>14</v>
      </c>
      <c r="C33" s="10"/>
      <c r="D33"/>
      <c r="E33"/>
      <c r="F33"/>
      <c r="G33"/>
      <c r="H33"/>
      <c r="I33"/>
      <c r="J33"/>
    </row>
    <row r="34" spans="2:10" x14ac:dyDescent="0.15">
      <c r="B34" s="7" t="s">
        <v>15</v>
      </c>
      <c r="C34" s="7">
        <v>0.98484120522221497</v>
      </c>
      <c r="D34"/>
      <c r="E34"/>
      <c r="F34"/>
      <c r="G34"/>
      <c r="H34"/>
      <c r="I34"/>
      <c r="J34"/>
    </row>
    <row r="35" spans="2:10" x14ac:dyDescent="0.15">
      <c r="B35" s="7" t="s">
        <v>16</v>
      </c>
      <c r="C35" s="7">
        <v>0.9699121995035449</v>
      </c>
      <c r="D35"/>
      <c r="E35" t="s">
        <v>42</v>
      </c>
      <c r="F35">
        <v>0.71314778613795027</v>
      </c>
      <c r="G35">
        <f>C48-F35</f>
        <v>0</v>
      </c>
      <c r="H35"/>
      <c r="I35"/>
      <c r="J35"/>
    </row>
    <row r="36" spans="2:10" x14ac:dyDescent="0.15">
      <c r="B36" s="7" t="s">
        <v>17</v>
      </c>
      <c r="C36" s="7">
        <v>0.96656911055949435</v>
      </c>
      <c r="D36"/>
      <c r="E36" t="s">
        <v>44</v>
      </c>
      <c r="F36">
        <v>-83.659296153188905</v>
      </c>
      <c r="G36">
        <f>C47-F36</f>
        <v>0</v>
      </c>
      <c r="H36"/>
      <c r="I36"/>
      <c r="J36"/>
    </row>
    <row r="37" spans="2:10" x14ac:dyDescent="0.15">
      <c r="B37" s="7" t="s">
        <v>18</v>
      </c>
      <c r="C37" s="7">
        <v>3.3569937369839717</v>
      </c>
      <c r="D37"/>
      <c r="E37"/>
      <c r="F37"/>
      <c r="G37"/>
      <c r="H37"/>
      <c r="I37"/>
      <c r="J37"/>
    </row>
    <row r="38" spans="2:10" ht="14.25" thickBot="1" x14ac:dyDescent="0.2">
      <c r="B38" s="8" t="s">
        <v>19</v>
      </c>
      <c r="C38" s="8">
        <v>11</v>
      </c>
      <c r="D38"/>
      <c r="E38"/>
      <c r="F38"/>
      <c r="G38"/>
      <c r="H38"/>
      <c r="I38"/>
      <c r="J38"/>
    </row>
    <row r="39" spans="2:10" x14ac:dyDescent="0.15">
      <c r="B39"/>
      <c r="C39"/>
      <c r="D39"/>
      <c r="E39"/>
      <c r="F39"/>
      <c r="G39"/>
      <c r="H39"/>
      <c r="I39"/>
      <c r="J39"/>
    </row>
    <row r="40" spans="2:10" ht="14.25" thickBot="1" x14ac:dyDescent="0.2">
      <c r="B40" t="s">
        <v>20</v>
      </c>
      <c r="C40"/>
      <c r="D40"/>
      <c r="E40"/>
      <c r="F40"/>
      <c r="G40"/>
      <c r="H40"/>
      <c r="I40"/>
      <c r="J40"/>
    </row>
    <row r="41" spans="2:10" x14ac:dyDescent="0.15">
      <c r="B41" s="9"/>
      <c r="C41" s="9" t="s">
        <v>25</v>
      </c>
      <c r="D41" s="9" t="s">
        <v>26</v>
      </c>
      <c r="E41" s="9" t="s">
        <v>27</v>
      </c>
      <c r="F41" s="9" t="s">
        <v>28</v>
      </c>
      <c r="G41" s="9" t="s">
        <v>29</v>
      </c>
      <c r="H41"/>
      <c r="I41"/>
      <c r="J41"/>
    </row>
    <row r="42" spans="2:10" x14ac:dyDescent="0.15">
      <c r="B42" s="7" t="s">
        <v>21</v>
      </c>
      <c r="C42" s="7">
        <v>1</v>
      </c>
      <c r="D42" s="7">
        <v>3269.5317010850167</v>
      </c>
      <c r="E42" s="7">
        <v>3269.5317010850167</v>
      </c>
      <c r="F42" s="7">
        <v>290.12455717925877</v>
      </c>
      <c r="G42" s="7">
        <v>3.723510024531233E-8</v>
      </c>
      <c r="H42"/>
      <c r="I42"/>
      <c r="J42"/>
    </row>
    <row r="43" spans="2:10" x14ac:dyDescent="0.15">
      <c r="B43" s="7" t="s">
        <v>22</v>
      </c>
      <c r="C43" s="7">
        <v>9</v>
      </c>
      <c r="D43" s="7">
        <v>101.4246625513465</v>
      </c>
      <c r="E43" s="7">
        <v>11.269406950149611</v>
      </c>
      <c r="F43" s="7"/>
      <c r="G43" s="7"/>
      <c r="H43"/>
      <c r="I43"/>
      <c r="J43"/>
    </row>
    <row r="44" spans="2:10" ht="14.25" thickBot="1" x14ac:dyDescent="0.2">
      <c r="B44" s="8" t="s">
        <v>23</v>
      </c>
      <c r="C44" s="8">
        <v>10</v>
      </c>
      <c r="D44" s="8">
        <v>3370.9563636363632</v>
      </c>
      <c r="E44" s="8"/>
      <c r="F44" s="8"/>
      <c r="G44" s="8"/>
      <c r="H44"/>
      <c r="I44"/>
      <c r="J44"/>
    </row>
    <row r="45" spans="2:10" ht="14.25" thickBot="1" x14ac:dyDescent="0.2">
      <c r="B45"/>
      <c r="C45"/>
      <c r="D45"/>
      <c r="E45"/>
      <c r="F45"/>
      <c r="G45"/>
      <c r="H45"/>
      <c r="I45"/>
      <c r="J45"/>
    </row>
    <row r="46" spans="2:10" x14ac:dyDescent="0.15">
      <c r="B46" s="9"/>
      <c r="C46" s="9" t="s">
        <v>30</v>
      </c>
      <c r="D46" s="9" t="s">
        <v>18</v>
      </c>
      <c r="E46" s="9" t="s">
        <v>31</v>
      </c>
      <c r="F46" s="9" t="s">
        <v>32</v>
      </c>
      <c r="G46" s="9" t="s">
        <v>33</v>
      </c>
      <c r="H46" s="9" t="s">
        <v>34</v>
      </c>
      <c r="I46" s="9" t="s">
        <v>35</v>
      </c>
      <c r="J46" s="9" t="s">
        <v>36</v>
      </c>
    </row>
    <row r="47" spans="2:10" x14ac:dyDescent="0.15">
      <c r="B47" s="7" t="s">
        <v>24</v>
      </c>
      <c r="C47" s="7">
        <v>-83.659296153188848</v>
      </c>
      <c r="D47" s="7">
        <v>20.874680684668881</v>
      </c>
      <c r="E47" s="7">
        <v>-4.0076922572823479</v>
      </c>
      <c r="F47" s="7">
        <v>3.0745528209682117E-3</v>
      </c>
      <c r="G47" s="7">
        <v>-130.88110448860039</v>
      </c>
      <c r="H47" s="7">
        <v>-36.43748781777731</v>
      </c>
      <c r="I47" s="7">
        <v>-130.88110448860039</v>
      </c>
      <c r="J47" s="7">
        <v>-36.43748781777731</v>
      </c>
    </row>
    <row r="48" spans="2:10" ht="14.25" thickBot="1" x14ac:dyDescent="0.2">
      <c r="B48" s="8" t="s">
        <v>7</v>
      </c>
      <c r="C48" s="8">
        <v>0.71314778613795016</v>
      </c>
      <c r="D48" s="8">
        <v>4.1868489502063219E-2</v>
      </c>
      <c r="E48" s="8">
        <v>17.033043098027392</v>
      </c>
      <c r="F48" s="8">
        <v>3.7235100245312469E-8</v>
      </c>
      <c r="G48" s="8">
        <v>0.61843468290894232</v>
      </c>
      <c r="H48" s="8">
        <v>0.80786088936695799</v>
      </c>
      <c r="I48" s="8">
        <v>0.61843468290894232</v>
      </c>
      <c r="J48" s="8">
        <v>0.80786088936695799</v>
      </c>
    </row>
    <row r="49" spans="2:10" x14ac:dyDescent="0.15">
      <c r="B49"/>
      <c r="C49"/>
      <c r="D49"/>
      <c r="E49"/>
      <c r="F49"/>
      <c r="G49"/>
      <c r="H49"/>
      <c r="I49"/>
      <c r="J49"/>
    </row>
    <row r="50" spans="2:10" x14ac:dyDescent="0.15">
      <c r="B50"/>
      <c r="C50"/>
      <c r="D50"/>
      <c r="E50"/>
      <c r="F50"/>
      <c r="G50"/>
      <c r="H50"/>
      <c r="I50"/>
      <c r="J50"/>
    </row>
    <row r="51" spans="2:10" x14ac:dyDescent="0.15">
      <c r="B51"/>
      <c r="C51"/>
      <c r="D51"/>
      <c r="E51"/>
      <c r="F51"/>
      <c r="G51"/>
      <c r="H51"/>
      <c r="I51"/>
      <c r="J51"/>
    </row>
    <row r="52" spans="2:10" x14ac:dyDescent="0.15">
      <c r="B52" t="s">
        <v>37</v>
      </c>
      <c r="C52"/>
      <c r="D52"/>
      <c r="E52"/>
      <c r="F52"/>
      <c r="G52"/>
      <c r="H52"/>
      <c r="I52"/>
      <c r="J52"/>
    </row>
    <row r="53" spans="2:10" ht="14.25" thickBot="1" x14ac:dyDescent="0.2">
      <c r="B53"/>
      <c r="C53"/>
      <c r="D53"/>
      <c r="E53"/>
      <c r="F53"/>
      <c r="G53"/>
      <c r="H53"/>
      <c r="I53"/>
      <c r="J53"/>
    </row>
    <row r="54" spans="2:10" x14ac:dyDescent="0.15">
      <c r="B54" s="9" t="s">
        <v>38</v>
      </c>
      <c r="C54" s="9" t="s">
        <v>39</v>
      </c>
      <c r="D54" s="9" t="s">
        <v>22</v>
      </c>
      <c r="E54"/>
      <c r="F54"/>
      <c r="G54"/>
      <c r="H54"/>
      <c r="I54"/>
      <c r="J54"/>
    </row>
    <row r="55" spans="2:10" x14ac:dyDescent="0.15">
      <c r="B55" s="7">
        <v>1</v>
      </c>
      <c r="C55" s="7">
        <v>232.19385832730927</v>
      </c>
      <c r="D55" s="7">
        <v>2.1061416726907396</v>
      </c>
      <c r="E55"/>
      <c r="F55"/>
      <c r="G55"/>
      <c r="H55"/>
      <c r="I55"/>
      <c r="J55"/>
    </row>
    <row r="56" spans="2:10" x14ac:dyDescent="0.15">
      <c r="B56" s="7">
        <v>2</v>
      </c>
      <c r="C56" s="7">
        <v>252.44725545362706</v>
      </c>
      <c r="D56" s="7">
        <v>-4.8472554536270707</v>
      </c>
      <c r="E56"/>
      <c r="F56"/>
      <c r="G56"/>
      <c r="H56"/>
      <c r="I56"/>
      <c r="J56"/>
    </row>
    <row r="57" spans="2:10" x14ac:dyDescent="0.15">
      <c r="B57" s="7">
        <v>3</v>
      </c>
      <c r="C57" s="7">
        <v>261.860806230648</v>
      </c>
      <c r="D57" s="7">
        <v>-3.7608062306479724</v>
      </c>
      <c r="E57"/>
      <c r="F57"/>
      <c r="G57"/>
      <c r="H57"/>
      <c r="I57"/>
      <c r="J57"/>
    </row>
    <row r="58" spans="2:10" x14ac:dyDescent="0.15">
      <c r="B58" s="7">
        <v>4</v>
      </c>
      <c r="C58" s="7">
        <v>264.64208259658596</v>
      </c>
      <c r="D58" s="7">
        <v>-0.54208259658594216</v>
      </c>
      <c r="E58"/>
      <c r="F58"/>
      <c r="G58"/>
      <c r="H58"/>
      <c r="I58"/>
      <c r="J58"/>
    </row>
    <row r="59" spans="2:10" x14ac:dyDescent="0.15">
      <c r="B59" s="7">
        <v>5</v>
      </c>
      <c r="C59" s="7">
        <v>268.49308064173096</v>
      </c>
      <c r="D59" s="7">
        <v>4.1069193582690673</v>
      </c>
      <c r="E59"/>
      <c r="F59"/>
      <c r="G59"/>
      <c r="H59"/>
      <c r="I59"/>
      <c r="J59"/>
    </row>
    <row r="60" spans="2:10" x14ac:dyDescent="0.15">
      <c r="B60" s="7">
        <v>6</v>
      </c>
      <c r="C60" s="7">
        <v>273.48511514469658</v>
      </c>
      <c r="D60" s="7">
        <v>3.3148848553034327</v>
      </c>
      <c r="E60"/>
      <c r="F60"/>
      <c r="G60"/>
      <c r="H60"/>
      <c r="I60"/>
      <c r="J60"/>
    </row>
    <row r="61" spans="2:10" x14ac:dyDescent="0.15">
      <c r="B61" s="7">
        <v>7</v>
      </c>
      <c r="C61" s="7">
        <v>283.96838760092447</v>
      </c>
      <c r="D61" s="7">
        <v>-0.56838760092449547</v>
      </c>
      <c r="E61"/>
      <c r="F61"/>
      <c r="G61"/>
      <c r="H61"/>
      <c r="I61"/>
      <c r="J61"/>
    </row>
    <row r="62" spans="2:10" x14ac:dyDescent="0.15">
      <c r="B62" s="7">
        <v>8</v>
      </c>
      <c r="C62" s="7">
        <v>292.66879059180746</v>
      </c>
      <c r="D62" s="7">
        <v>-3.8687905918074534</v>
      </c>
      <c r="E62"/>
      <c r="F62"/>
      <c r="G62"/>
      <c r="H62"/>
      <c r="I62"/>
      <c r="J62"/>
    </row>
    <row r="63" spans="2:10" x14ac:dyDescent="0.15">
      <c r="B63" s="7">
        <v>9</v>
      </c>
      <c r="C63" s="7">
        <v>288.24727431775216</v>
      </c>
      <c r="D63" s="7">
        <v>-4.7274317752169281E-2</v>
      </c>
      <c r="E63"/>
      <c r="F63"/>
      <c r="G63"/>
      <c r="H63"/>
      <c r="I63"/>
      <c r="J63"/>
    </row>
    <row r="64" spans="2:10" x14ac:dyDescent="0.15">
      <c r="B64" s="7">
        <v>10</v>
      </c>
      <c r="C64" s="7">
        <v>282.61340680726238</v>
      </c>
      <c r="D64" s="7">
        <v>3.9865931927376437</v>
      </c>
      <c r="E64"/>
      <c r="F64"/>
      <c r="G64"/>
      <c r="H64"/>
      <c r="I64"/>
      <c r="J64"/>
    </row>
    <row r="65" spans="2:10" ht="14.25" thickBot="1" x14ac:dyDescent="0.2">
      <c r="B65" s="8">
        <v>11</v>
      </c>
      <c r="C65" s="8">
        <v>285.67994228765554</v>
      </c>
      <c r="D65" s="8">
        <v>0.12005771234447593</v>
      </c>
      <c r="E65"/>
      <c r="F65"/>
      <c r="G65"/>
      <c r="H65"/>
      <c r="I65"/>
      <c r="J65"/>
    </row>
    <row r="69" spans="2:10" x14ac:dyDescent="0.15">
      <c r="B69" t="s">
        <v>13</v>
      </c>
      <c r="C69"/>
      <c r="D69"/>
      <c r="E69"/>
      <c r="F69"/>
      <c r="G69"/>
      <c r="H69"/>
      <c r="I69"/>
      <c r="J69"/>
    </row>
    <row r="70" spans="2:10" ht="14.25" thickBot="1" x14ac:dyDescent="0.2">
      <c r="B70"/>
      <c r="C70"/>
      <c r="D70"/>
      <c r="E70"/>
      <c r="F70"/>
      <c r="G70"/>
      <c r="H70"/>
      <c r="I70"/>
      <c r="J70"/>
    </row>
    <row r="71" spans="2:10" x14ac:dyDescent="0.15">
      <c r="B71" s="10" t="s">
        <v>14</v>
      </c>
      <c r="C71" s="10"/>
      <c r="D71"/>
      <c r="E71"/>
      <c r="F71"/>
      <c r="G71"/>
      <c r="H71"/>
      <c r="I71"/>
      <c r="J71"/>
    </row>
    <row r="72" spans="2:10" x14ac:dyDescent="0.15">
      <c r="B72" s="7" t="s">
        <v>15</v>
      </c>
      <c r="C72" s="7">
        <v>0.72983486116381302</v>
      </c>
      <c r="D72"/>
      <c r="E72"/>
      <c r="F72"/>
      <c r="G72"/>
      <c r="H72"/>
      <c r="I72"/>
      <c r="J72"/>
    </row>
    <row r="73" spans="2:10" x14ac:dyDescent="0.15">
      <c r="B73" s="7" t="s">
        <v>16</v>
      </c>
      <c r="C73" s="7">
        <v>0.53265892457000219</v>
      </c>
      <c r="D73"/>
      <c r="E73"/>
      <c r="F73"/>
      <c r="G73"/>
      <c r="H73"/>
      <c r="I73"/>
      <c r="J73"/>
    </row>
    <row r="74" spans="2:10" x14ac:dyDescent="0.15">
      <c r="B74" s="7" t="s">
        <v>17</v>
      </c>
      <c r="C74" s="7">
        <v>0.47424129014125249</v>
      </c>
      <c r="D74"/>
      <c r="E74"/>
      <c r="F74"/>
      <c r="G74"/>
      <c r="H74"/>
      <c r="I74"/>
      <c r="J74"/>
    </row>
    <row r="75" spans="2:10" x14ac:dyDescent="0.15">
      <c r="B75" s="7" t="s">
        <v>18</v>
      </c>
      <c r="C75" s="7">
        <v>4.30033952442162</v>
      </c>
      <c r="D75"/>
      <c r="E75"/>
      <c r="F75"/>
      <c r="G75"/>
      <c r="H75"/>
      <c r="I75"/>
      <c r="J75"/>
    </row>
    <row r="76" spans="2:10" ht="14.25" thickBot="1" x14ac:dyDescent="0.2">
      <c r="B76" s="8" t="s">
        <v>19</v>
      </c>
      <c r="C76" s="8">
        <v>10</v>
      </c>
      <c r="D76"/>
      <c r="E76"/>
      <c r="F76"/>
      <c r="G76"/>
      <c r="H76"/>
      <c r="I76"/>
      <c r="J76"/>
    </row>
    <row r="77" spans="2:10" x14ac:dyDescent="0.15">
      <c r="B77"/>
      <c r="C77"/>
      <c r="D77"/>
      <c r="E77"/>
      <c r="F77"/>
      <c r="G77"/>
      <c r="H77"/>
      <c r="I77"/>
      <c r="J77"/>
    </row>
    <row r="78" spans="2:10" ht="14.25" thickBot="1" x14ac:dyDescent="0.2">
      <c r="B78" t="s">
        <v>20</v>
      </c>
      <c r="C78"/>
      <c r="D78"/>
      <c r="E78"/>
      <c r="F78"/>
      <c r="G78"/>
      <c r="H78"/>
      <c r="I78"/>
      <c r="J78"/>
    </row>
    <row r="79" spans="2:10" x14ac:dyDescent="0.15">
      <c r="B79" s="9"/>
      <c r="C79" s="9" t="s">
        <v>25</v>
      </c>
      <c r="D79" s="9" t="s">
        <v>26</v>
      </c>
      <c r="E79" s="9" t="s">
        <v>27</v>
      </c>
      <c r="F79" s="9" t="s">
        <v>28</v>
      </c>
      <c r="G79" s="9" t="s">
        <v>29</v>
      </c>
      <c r="H79"/>
      <c r="I79"/>
      <c r="J79"/>
    </row>
    <row r="80" spans="2:10" x14ac:dyDescent="0.15">
      <c r="B80" s="7" t="s">
        <v>21</v>
      </c>
      <c r="C80" s="7">
        <v>1</v>
      </c>
      <c r="D80" s="7">
        <v>168.62063979757852</v>
      </c>
      <c r="E80" s="7">
        <v>168.62063979757852</v>
      </c>
      <c r="F80" s="7">
        <v>9.1181186944444086</v>
      </c>
      <c r="G80" s="7">
        <v>1.6569004958471134E-2</v>
      </c>
      <c r="H80"/>
      <c r="I80"/>
      <c r="J80"/>
    </row>
    <row r="81" spans="2:10" x14ac:dyDescent="0.15">
      <c r="B81" s="7" t="s">
        <v>22</v>
      </c>
      <c r="C81" s="7">
        <v>8</v>
      </c>
      <c r="D81" s="7">
        <v>147.94336020242213</v>
      </c>
      <c r="E81" s="7">
        <v>18.492920025302766</v>
      </c>
      <c r="F81" s="7"/>
      <c r="G81" s="7"/>
      <c r="H81"/>
      <c r="I81"/>
      <c r="J81"/>
    </row>
    <row r="82" spans="2:10" ht="14.25" thickBot="1" x14ac:dyDescent="0.2">
      <c r="B82" s="8" t="s">
        <v>23</v>
      </c>
      <c r="C82" s="8">
        <v>9</v>
      </c>
      <c r="D82" s="8">
        <v>316.56400000000065</v>
      </c>
      <c r="E82" s="8"/>
      <c r="F82" s="8"/>
      <c r="G82" s="8"/>
      <c r="H82"/>
      <c r="I82"/>
      <c r="J82"/>
    </row>
    <row r="83" spans="2:10" ht="14.25" thickBot="1" x14ac:dyDescent="0.2">
      <c r="B83"/>
      <c r="C83"/>
      <c r="D83"/>
      <c r="E83"/>
      <c r="F83"/>
      <c r="G83"/>
      <c r="H83"/>
      <c r="I83"/>
      <c r="J83"/>
    </row>
    <row r="84" spans="2:10" x14ac:dyDescent="0.15">
      <c r="B84" s="9"/>
      <c r="C84" s="9" t="s">
        <v>30</v>
      </c>
      <c r="D84" s="9" t="s">
        <v>18</v>
      </c>
      <c r="E84" s="9" t="s">
        <v>31</v>
      </c>
      <c r="F84" s="9" t="s">
        <v>32</v>
      </c>
      <c r="G84" s="9" t="s">
        <v>33</v>
      </c>
      <c r="H84" s="9" t="s">
        <v>34</v>
      </c>
      <c r="I84" s="9" t="s">
        <v>35</v>
      </c>
      <c r="J84" s="9" t="s">
        <v>36</v>
      </c>
    </row>
    <row r="85" spans="2:10" x14ac:dyDescent="0.15">
      <c r="B85" s="7" t="s">
        <v>24</v>
      </c>
      <c r="C85" s="7">
        <v>152.1739707211278</v>
      </c>
      <c r="D85" s="7">
        <v>1.701105314536796</v>
      </c>
      <c r="E85" s="7">
        <v>89.455937513524347</v>
      </c>
      <c r="F85" s="7">
        <v>2.7213375849401718E-13</v>
      </c>
      <c r="G85" s="7">
        <v>148.25121483462885</v>
      </c>
      <c r="H85" s="7">
        <v>156.09672660762675</v>
      </c>
      <c r="I85" s="7">
        <v>148.25121483462885</v>
      </c>
      <c r="J85" s="7">
        <v>156.09672660762675</v>
      </c>
    </row>
    <row r="86" spans="2:10" ht="14.25" thickBot="1" x14ac:dyDescent="0.2">
      <c r="B86" s="8" t="s">
        <v>40</v>
      </c>
      <c r="C86" s="8">
        <v>0.41147057051629615</v>
      </c>
      <c r="D86" s="8">
        <v>0.13626557655239471</v>
      </c>
      <c r="E86" s="8">
        <v>3.0196222767830427</v>
      </c>
      <c r="F86" s="8">
        <v>1.6569004958471165E-2</v>
      </c>
      <c r="G86" s="8">
        <v>9.7241587760086678E-2</v>
      </c>
      <c r="H86" s="8">
        <v>0.72569955327250568</v>
      </c>
      <c r="I86" s="8">
        <v>9.7241587760086678E-2</v>
      </c>
      <c r="J86" s="8">
        <v>0.72569955327250568</v>
      </c>
    </row>
    <row r="87" spans="2:10" x14ac:dyDescent="0.15">
      <c r="B87"/>
      <c r="C87"/>
      <c r="D87"/>
      <c r="E87"/>
      <c r="F87"/>
      <c r="G87"/>
      <c r="H87"/>
      <c r="I87"/>
      <c r="J87"/>
    </row>
    <row r="88" spans="2:10" x14ac:dyDescent="0.15">
      <c r="B88"/>
      <c r="C88"/>
      <c r="D88"/>
      <c r="E88"/>
      <c r="F88"/>
      <c r="G88"/>
      <c r="H88"/>
      <c r="I88"/>
      <c r="J88"/>
    </row>
    <row r="89" spans="2:10" x14ac:dyDescent="0.15">
      <c r="B89"/>
      <c r="C89"/>
      <c r="D89"/>
      <c r="E89"/>
      <c r="F89"/>
      <c r="G89"/>
      <c r="H89"/>
      <c r="I89"/>
      <c r="J89"/>
    </row>
    <row r="90" spans="2:10" x14ac:dyDescent="0.15">
      <c r="B90" t="s">
        <v>37</v>
      </c>
      <c r="C90"/>
      <c r="D90"/>
      <c r="E90"/>
      <c r="F90"/>
      <c r="G90"/>
      <c r="H90"/>
      <c r="I90"/>
      <c r="J90"/>
    </row>
    <row r="91" spans="2:10" ht="14.25" thickBot="1" x14ac:dyDescent="0.2">
      <c r="B91"/>
      <c r="C91"/>
      <c r="D91"/>
      <c r="E91"/>
      <c r="F91"/>
      <c r="G91"/>
      <c r="H91"/>
      <c r="I91"/>
      <c r="J91"/>
    </row>
    <row r="92" spans="2:10" x14ac:dyDescent="0.15">
      <c r="B92" s="9" t="s">
        <v>38</v>
      </c>
      <c r="C92" s="9" t="s">
        <v>41</v>
      </c>
      <c r="D92" s="9" t="s">
        <v>22</v>
      </c>
      <c r="E92"/>
      <c r="F92"/>
      <c r="G92"/>
      <c r="H92"/>
      <c r="I92"/>
      <c r="J92"/>
    </row>
    <row r="93" spans="2:10" x14ac:dyDescent="0.15">
      <c r="B93" s="7">
        <v>1</v>
      </c>
      <c r="C93" s="7">
        <v>163.85973492379063</v>
      </c>
      <c r="D93" s="7">
        <v>-1.0597349237906144</v>
      </c>
      <c r="E93"/>
      <c r="F93"/>
      <c r="G93"/>
      <c r="H93"/>
      <c r="I93"/>
      <c r="J93"/>
    </row>
    <row r="94" spans="2:10" x14ac:dyDescent="0.15">
      <c r="B94" s="7">
        <v>2</v>
      </c>
      <c r="C94" s="7">
        <v>157.6053822519429</v>
      </c>
      <c r="D94" s="7">
        <v>4.5946177480570896</v>
      </c>
      <c r="E94"/>
      <c r="F94"/>
      <c r="G94"/>
      <c r="H94"/>
      <c r="I94"/>
      <c r="J94"/>
    </row>
    <row r="95" spans="2:10" x14ac:dyDescent="0.15">
      <c r="B95" s="7">
        <v>3</v>
      </c>
      <c r="C95" s="7">
        <v>153.77870594614134</v>
      </c>
      <c r="D95" s="7">
        <v>3.5212940538586679</v>
      </c>
      <c r="E95"/>
      <c r="F95"/>
      <c r="G95"/>
      <c r="H95"/>
      <c r="I95"/>
      <c r="J95"/>
    </row>
    <row r="96" spans="2:10" x14ac:dyDescent="0.15">
      <c r="B96" s="7">
        <v>4</v>
      </c>
      <c r="C96" s="7">
        <v>154.39591180191582</v>
      </c>
      <c r="D96" s="7">
        <v>-2.6959118019158268</v>
      </c>
      <c r="E96"/>
      <c r="F96"/>
      <c r="G96"/>
      <c r="H96"/>
      <c r="I96"/>
      <c r="J96"/>
    </row>
    <row r="97" spans="2:10" x14ac:dyDescent="0.15">
      <c r="B97" s="7">
        <v>5</v>
      </c>
      <c r="C97" s="7">
        <v>155.05426471474186</v>
      </c>
      <c r="D97" s="7">
        <v>-3.8542647147418734</v>
      </c>
      <c r="E97"/>
      <c r="F97"/>
      <c r="G97"/>
      <c r="H97"/>
      <c r="I97"/>
      <c r="J97"/>
    </row>
    <row r="98" spans="2:10" x14ac:dyDescent="0.15">
      <c r="B98" s="7">
        <v>6</v>
      </c>
      <c r="C98" s="7">
        <v>158.22258810771734</v>
      </c>
      <c r="D98" s="7">
        <v>-1.6225881077173483</v>
      </c>
      <c r="E98"/>
      <c r="F98"/>
      <c r="G98"/>
      <c r="H98"/>
      <c r="I98"/>
      <c r="J98"/>
    </row>
    <row r="99" spans="2:10" x14ac:dyDescent="0.15">
      <c r="B99" s="7">
        <v>7</v>
      </c>
      <c r="C99" s="7">
        <v>157.19391168142664</v>
      </c>
      <c r="D99" s="7">
        <v>4.6060883185733701</v>
      </c>
      <c r="E99"/>
      <c r="F99"/>
      <c r="G99"/>
      <c r="H99"/>
      <c r="I99"/>
      <c r="J99"/>
    </row>
    <row r="100" spans="2:10" x14ac:dyDescent="0.15">
      <c r="B100" s="7">
        <v>8</v>
      </c>
      <c r="C100" s="7">
        <v>149.62285318392674</v>
      </c>
      <c r="D100" s="7">
        <v>5.0771468160732525</v>
      </c>
      <c r="E100"/>
      <c r="F100"/>
      <c r="G100"/>
      <c r="H100"/>
      <c r="I100"/>
      <c r="J100"/>
    </row>
    <row r="101" spans="2:10" x14ac:dyDescent="0.15">
      <c r="B101" s="7">
        <v>9</v>
      </c>
      <c r="C101" s="7">
        <v>148.92335321404906</v>
      </c>
      <c r="D101" s="7">
        <v>-2.7233532140490695</v>
      </c>
      <c r="E101"/>
      <c r="F101"/>
      <c r="G101"/>
      <c r="H101"/>
      <c r="I101"/>
      <c r="J101"/>
    </row>
    <row r="102" spans="2:10" ht="14.25" thickBot="1" x14ac:dyDescent="0.2">
      <c r="B102" s="8">
        <v>10</v>
      </c>
      <c r="C102" s="8">
        <v>153.94329417434787</v>
      </c>
      <c r="D102" s="8">
        <v>-5.843294174347875</v>
      </c>
      <c r="E102"/>
      <c r="F102"/>
      <c r="G102"/>
      <c r="H102"/>
      <c r="I102"/>
      <c r="J102"/>
    </row>
    <row r="109" spans="2:10" x14ac:dyDescent="0.15">
      <c r="C109" s="1" t="s">
        <v>8</v>
      </c>
      <c r="D109" s="1" t="s">
        <v>6</v>
      </c>
    </row>
    <row r="110" spans="2:10" x14ac:dyDescent="0.15">
      <c r="B110" s="2">
        <v>1990</v>
      </c>
      <c r="C110" s="4">
        <v>442.9</v>
      </c>
      <c r="D110" s="4">
        <v>234.3</v>
      </c>
      <c r="E110" s="6">
        <f>C110-$C$122</f>
        <v>-55.090909090909179</v>
      </c>
      <c r="F110" s="6">
        <f>D110-$D$122</f>
        <v>-37.181818181818187</v>
      </c>
      <c r="G110" s="1">
        <f>E110*E110</f>
        <v>3035.0082644628196</v>
      </c>
      <c r="H110" s="1">
        <f>E110*F110</f>
        <v>2048.3801652892598</v>
      </c>
    </row>
    <row r="111" spans="2:10" x14ac:dyDescent="0.15">
      <c r="B111" s="2">
        <v>1991</v>
      </c>
      <c r="C111" s="4">
        <v>471.3</v>
      </c>
      <c r="D111" s="4">
        <v>247.6</v>
      </c>
      <c r="E111" s="6">
        <f t="shared" ref="E111:E120" si="1">C111-$C$122</f>
        <v>-26.690909090909145</v>
      </c>
      <c r="F111" s="6">
        <f t="shared" ref="F111:F120" si="2">D111-$D$122</f>
        <v>-23.881818181818204</v>
      </c>
      <c r="G111" s="1">
        <f t="shared" ref="G111:G120" si="3">E111*E111</f>
        <v>712.40462809917642</v>
      </c>
      <c r="H111" s="1">
        <f t="shared" ref="H111:H120" si="4">E111*F111</f>
        <v>637.4274380165308</v>
      </c>
    </row>
    <row r="112" spans="2:10" x14ac:dyDescent="0.15">
      <c r="B112" s="2">
        <v>1992</v>
      </c>
      <c r="C112" s="4">
        <v>484.5</v>
      </c>
      <c r="D112" s="4">
        <v>258.10000000000002</v>
      </c>
      <c r="E112" s="6">
        <f t="shared" si="1"/>
        <v>-13.490909090909156</v>
      </c>
      <c r="F112" s="6">
        <f t="shared" si="2"/>
        <v>-13.381818181818176</v>
      </c>
      <c r="G112" s="1">
        <f t="shared" si="3"/>
        <v>182.00462809917531</v>
      </c>
      <c r="H112" s="1">
        <f t="shared" si="4"/>
        <v>180.53289256198426</v>
      </c>
    </row>
    <row r="113" spans="2:8" x14ac:dyDescent="0.15">
      <c r="B113" s="2">
        <v>1993</v>
      </c>
      <c r="C113" s="4">
        <v>488.4</v>
      </c>
      <c r="D113" s="4">
        <v>264.10000000000002</v>
      </c>
      <c r="E113" s="6">
        <f t="shared" si="1"/>
        <v>-9.5909090909091788</v>
      </c>
      <c r="F113" s="6">
        <f t="shared" si="2"/>
        <v>-7.3818181818181756</v>
      </c>
      <c r="G113" s="1">
        <f t="shared" si="3"/>
        <v>91.985537190084329</v>
      </c>
      <c r="H113" s="1">
        <f t="shared" si="4"/>
        <v>70.798347107438602</v>
      </c>
    </row>
    <row r="114" spans="2:8" x14ac:dyDescent="0.15">
      <c r="B114" s="2">
        <v>1994</v>
      </c>
      <c r="C114" s="4">
        <v>493.8</v>
      </c>
      <c r="D114" s="4">
        <v>272.60000000000002</v>
      </c>
      <c r="E114" s="6">
        <f t="shared" si="1"/>
        <v>-4.1909090909091447</v>
      </c>
      <c r="F114" s="6">
        <f t="shared" si="2"/>
        <v>1.1181818181818244</v>
      </c>
      <c r="G114" s="1">
        <f t="shared" si="3"/>
        <v>17.563719008264915</v>
      </c>
      <c r="H114" s="1">
        <f t="shared" si="4"/>
        <v>-4.6861983471075241</v>
      </c>
    </row>
    <row r="115" spans="2:8" x14ac:dyDescent="0.15">
      <c r="B115" s="2">
        <v>1995</v>
      </c>
      <c r="C115" s="4">
        <v>500.8</v>
      </c>
      <c r="D115" s="4">
        <v>276.8</v>
      </c>
      <c r="E115" s="6">
        <f t="shared" si="1"/>
        <v>2.8090909090908553</v>
      </c>
      <c r="F115" s="6">
        <f t="shared" si="2"/>
        <v>5.318181818181813</v>
      </c>
      <c r="G115" s="1">
        <f t="shared" si="3"/>
        <v>7.8909917355368879</v>
      </c>
      <c r="H115" s="1">
        <f t="shared" si="4"/>
        <v>14.939256198346808</v>
      </c>
    </row>
    <row r="116" spans="2:8" x14ac:dyDescent="0.15">
      <c r="B116" s="2">
        <v>1996</v>
      </c>
      <c r="C116" s="4">
        <v>515.5</v>
      </c>
      <c r="D116" s="4">
        <v>283.39999999999998</v>
      </c>
      <c r="E116" s="6">
        <f t="shared" si="1"/>
        <v>17.509090909090844</v>
      </c>
      <c r="F116" s="6">
        <f t="shared" si="2"/>
        <v>11.918181818181779</v>
      </c>
      <c r="G116" s="1">
        <f t="shared" si="3"/>
        <v>306.56826446280763</v>
      </c>
      <c r="H116" s="1">
        <f t="shared" si="4"/>
        <v>208.67652892561838</v>
      </c>
    </row>
    <row r="117" spans="2:8" x14ac:dyDescent="0.15">
      <c r="B117" s="2">
        <v>1997</v>
      </c>
      <c r="C117" s="4">
        <v>527.70000000000005</v>
      </c>
      <c r="D117" s="4">
        <v>288.8</v>
      </c>
      <c r="E117" s="6">
        <f t="shared" si="1"/>
        <v>29.709090909090889</v>
      </c>
      <c r="F117" s="6">
        <f t="shared" si="2"/>
        <v>17.318181818181813</v>
      </c>
      <c r="G117" s="1">
        <f t="shared" si="3"/>
        <v>882.6300826446269</v>
      </c>
      <c r="H117" s="1">
        <f t="shared" si="4"/>
        <v>514.50743801652845</v>
      </c>
    </row>
    <row r="118" spans="2:8" x14ac:dyDescent="0.15">
      <c r="B118" s="2">
        <v>1998</v>
      </c>
      <c r="C118" s="4">
        <v>521.5</v>
      </c>
      <c r="D118" s="4">
        <v>288.2</v>
      </c>
      <c r="E118" s="6">
        <f t="shared" si="1"/>
        <v>23.509090909090844</v>
      </c>
      <c r="F118" s="6">
        <f t="shared" si="2"/>
        <v>16.71818181818179</v>
      </c>
      <c r="G118" s="1">
        <f t="shared" si="3"/>
        <v>552.67735537189776</v>
      </c>
      <c r="H118" s="1">
        <f t="shared" si="4"/>
        <v>393.02925619834537</v>
      </c>
    </row>
    <row r="119" spans="2:8" x14ac:dyDescent="0.15">
      <c r="B119" s="2">
        <v>1999</v>
      </c>
      <c r="C119" s="4">
        <v>513.6</v>
      </c>
      <c r="D119" s="4">
        <v>286.60000000000002</v>
      </c>
      <c r="E119" s="6">
        <f t="shared" si="1"/>
        <v>15.609090909090867</v>
      </c>
      <c r="F119" s="6">
        <f t="shared" si="2"/>
        <v>15.118181818181824</v>
      </c>
      <c r="G119" s="1">
        <f t="shared" si="3"/>
        <v>243.64371900826313</v>
      </c>
      <c r="H119" s="1">
        <f t="shared" si="4"/>
        <v>235.98107438016476</v>
      </c>
    </row>
    <row r="120" spans="2:8" x14ac:dyDescent="0.15">
      <c r="B120" s="2">
        <v>2000</v>
      </c>
      <c r="C120" s="4">
        <v>517.9</v>
      </c>
      <c r="D120" s="4">
        <v>285.8</v>
      </c>
      <c r="E120" s="6">
        <f t="shared" si="1"/>
        <v>19.909090909090821</v>
      </c>
      <c r="F120" s="6">
        <f t="shared" si="2"/>
        <v>14.318181818181813</v>
      </c>
      <c r="G120" s="1">
        <f t="shared" si="3"/>
        <v>396.37190082644281</v>
      </c>
      <c r="H120" s="1">
        <f t="shared" si="4"/>
        <v>285.06198347107301</v>
      </c>
    </row>
    <row r="121" spans="2:8" x14ac:dyDescent="0.15">
      <c r="C121" s="6">
        <f>SUM(C110:C120)</f>
        <v>5477.9000000000005</v>
      </c>
      <c r="D121" s="6">
        <f>SUM(D110:D120)</f>
        <v>2986.3</v>
      </c>
      <c r="E121" s="6"/>
      <c r="F121" s="6"/>
      <c r="G121" s="1">
        <f>SUM(G110:G120)</f>
        <v>6428.7490909090957</v>
      </c>
      <c r="H121" s="1">
        <f>SUM(H110:H120)</f>
        <v>4584.6481818181819</v>
      </c>
    </row>
    <row r="122" spans="2:8" x14ac:dyDescent="0.15">
      <c r="C122" s="1">
        <f>C121/11</f>
        <v>497.99090909090916</v>
      </c>
      <c r="D122" s="1">
        <f>D121/11</f>
        <v>271.4818181818182</v>
      </c>
    </row>
    <row r="124" spans="2:8" x14ac:dyDescent="0.15">
      <c r="D124" s="1" t="s">
        <v>43</v>
      </c>
      <c r="E124" s="1">
        <f>H121/G121</f>
        <v>0.71314778613795027</v>
      </c>
    </row>
    <row r="125" spans="2:8" x14ac:dyDescent="0.15">
      <c r="D125" s="1" t="s">
        <v>45</v>
      </c>
      <c r="E125" s="1">
        <f>D122-E124*C122</f>
        <v>-83.659296153188905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経済指標</vt:lpstr>
      <vt:lpstr>式（1）</vt:lpstr>
      <vt:lpstr>式（2）</vt:lpstr>
      <vt:lpstr>課題</vt:lpstr>
      <vt:lpstr>その他</vt:lpstr>
    </vt:vector>
  </TitlesOfParts>
  <Company>東京海洋大学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黒川久幸</dc:creator>
  <cp:lastModifiedBy>kurokawa</cp:lastModifiedBy>
  <cp:lastPrinted>2006-11-02T02:05:51Z</cp:lastPrinted>
  <dcterms:created xsi:type="dcterms:W3CDTF">2006-11-02T01:51:40Z</dcterms:created>
  <dcterms:modified xsi:type="dcterms:W3CDTF">2019-11-22T12:52:51Z</dcterms:modified>
</cp:coreProperties>
</file>